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430"/>
  <workbookPr filterPrivacy="1" defaultThemeVersion="124226"/>
  <xr:revisionPtr revIDLastSave="0" documentId="13_ncr:1_{89D0B65D-9C69-475D-8ECC-FCD5F75B96C3}" xr6:coauthVersionLast="47" xr6:coauthVersionMax="47" xr10:uidLastSave="{00000000-0000-0000-0000-000000000000}"/>
  <bookViews>
    <workbookView xWindow="-28920" yWindow="-120" windowWidth="29040" windowHeight="16440" firstSheet="11" activeTab="11" xr2:uid="{00000000-000D-0000-FFFF-FFFF00000000}"/>
  </bookViews>
  <sheets>
    <sheet name="Plan1" sheetId="1" state="hidden" r:id="rId1"/>
    <sheet name="Plan1 (2)" sheetId="4" state="hidden" r:id="rId2"/>
    <sheet name="Plan1 (3)" sheetId="5" state="hidden" r:id="rId3"/>
    <sheet name="Plan1 (5)" sheetId="8" state="hidden" r:id="rId4"/>
    <sheet name="Plan1 (4)" sheetId="6" state="hidden" r:id="rId5"/>
    <sheet name="Plan1 (6)" sheetId="9" state="hidden" r:id="rId6"/>
    <sheet name="Planilha" sheetId="10" state="hidden" r:id="rId7"/>
    <sheet name="Planilha (2)" sheetId="11" state="hidden" r:id="rId8"/>
    <sheet name="Gabarito" sheetId="12" state="hidden" r:id="rId9"/>
    <sheet name="Gabarito para acompanhar" sheetId="13" state="hidden" r:id="rId10"/>
    <sheet name="Gabarito (1)" sheetId="14" state="hidden" r:id="rId11"/>
    <sheet name="Plano de Gestão de Riscos" sheetId="17" r:id="rId12"/>
    <sheet name="Gabarito pra acompanhar (2)" sheetId="18" state="hidden" r:id="rId13"/>
    <sheet name="Gabarito pra acompanhar (3)" sheetId="19" state="hidden" r:id="rId14"/>
    <sheet name="Gabarito pra acompanhar (4)" sheetId="20" state="hidden" r:id="rId15"/>
    <sheet name="Objetivos Estratégicos" sheetId="22" state="hidden" r:id="rId16"/>
    <sheet name="Matriz Probabilidade Impacto" sheetId="21" state="hidden" r:id="rId17"/>
    <sheet name="Matriz Nível de Risco" sheetId="23" state="hidden" r:id="rId18"/>
    <sheet name="Matriz probabilidade X impacto" sheetId="24" state="hidden" r:id="rId19"/>
    <sheet name="Priorização" sheetId="25" state="hidden" r:id="rId20"/>
    <sheet name="Plano de Gestão de Riscos (2)" sheetId="26" state="hidden" r:id="rId21"/>
  </sheets>
  <definedNames>
    <definedName name="_xlnm._FilterDatabase" localSheetId="11" hidden="1">'Plano de Gestão de Riscos'!$U$1:$U$168</definedName>
    <definedName name="_xlnm.Print_Area" localSheetId="8">Gabarito!$B$1:$V$15</definedName>
    <definedName name="_xlnm.Print_Area" localSheetId="10">'Gabarito (1)'!$B$1:$W$15</definedName>
    <definedName name="_xlnm.Print_Area" localSheetId="12">'Gabarito pra acompanhar (2)'!$B$1:$Z$21</definedName>
    <definedName name="_xlnm.Print_Area" localSheetId="13">'Gabarito pra acompanhar (3)'!$B$1:$O$21</definedName>
    <definedName name="_xlnm.Print_Area" localSheetId="14">'Gabarito pra acompanhar (4)'!$B$1:$O$21</definedName>
    <definedName name="_xlnm.Print_Area" localSheetId="11">'Plano de Gestão de Riscos'!$B$2:$V$48</definedName>
    <definedName name="_xlnm.Print_Area" localSheetId="20">'Plano de Gestão de Riscos (2)'!$B$2:$U$17</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I34" i="17" l="1"/>
  <c r="M34" i="17" s="1"/>
  <c r="L34" i="17" s="1"/>
  <c r="N34" i="17" s="1"/>
  <c r="K34" i="17"/>
  <c r="I35" i="17"/>
  <c r="K35" i="17"/>
  <c r="M35" i="17" s="1"/>
  <c r="L35" i="17" s="1"/>
  <c r="I36" i="17"/>
  <c r="K36" i="17"/>
  <c r="I37" i="17"/>
  <c r="K37" i="17"/>
  <c r="I38" i="17"/>
  <c r="K38" i="17"/>
  <c r="I39" i="17"/>
  <c r="K39" i="17"/>
  <c r="I40" i="17"/>
  <c r="K40" i="17"/>
  <c r="I165" i="17"/>
  <c r="K165" i="17"/>
  <c r="I164" i="17"/>
  <c r="K164" i="17"/>
  <c r="I64" i="17"/>
  <c r="K64" i="17"/>
  <c r="I65" i="17"/>
  <c r="K65" i="17"/>
  <c r="K32" i="17"/>
  <c r="K33" i="17"/>
  <c r="I32" i="17"/>
  <c r="I33" i="17"/>
  <c r="K162" i="17"/>
  <c r="K163" i="17"/>
  <c r="K166" i="17"/>
  <c r="I162" i="17"/>
  <c r="I163" i="17"/>
  <c r="I166" i="17"/>
  <c r="K30" i="17"/>
  <c r="K31" i="17"/>
  <c r="I30" i="17"/>
  <c r="I31" i="17"/>
  <c r="T34" i="17" l="1"/>
  <c r="U34" i="17" s="1"/>
  <c r="M40" i="17"/>
  <c r="L40" i="17" s="1"/>
  <c r="N40" i="17" s="1"/>
  <c r="M39" i="17"/>
  <c r="L39" i="17" s="1"/>
  <c r="N39" i="17" s="1"/>
  <c r="M38" i="17"/>
  <c r="L38" i="17" s="1"/>
  <c r="N38" i="17" s="1"/>
  <c r="M37" i="17"/>
  <c r="L37" i="17" s="1"/>
  <c r="M36" i="17"/>
  <c r="L36" i="17" s="1"/>
  <c r="N35" i="17"/>
  <c r="M165" i="17"/>
  <c r="L165" i="17" s="1"/>
  <c r="N165" i="17" s="1"/>
  <c r="M164" i="17"/>
  <c r="L164" i="17" s="1"/>
  <c r="M65" i="17"/>
  <c r="L65" i="17" s="1"/>
  <c r="T65" i="17" s="1"/>
  <c r="U65" i="17" s="1"/>
  <c r="M64" i="17"/>
  <c r="L64" i="17" s="1"/>
  <c r="N64" i="17" s="1"/>
  <c r="M166" i="17"/>
  <c r="L166" i="17" s="1"/>
  <c r="T166" i="17" s="1"/>
  <c r="U166" i="17" s="1"/>
  <c r="M163" i="17"/>
  <c r="L163" i="17" s="1"/>
  <c r="T163" i="17" s="1"/>
  <c r="U163" i="17" s="1"/>
  <c r="M33" i="17"/>
  <c r="L33" i="17" s="1"/>
  <c r="M32" i="17"/>
  <c r="L32" i="17" s="1"/>
  <c r="M162" i="17"/>
  <c r="L162" i="17" s="1"/>
  <c r="N162" i="17" s="1"/>
  <c r="M31" i="17"/>
  <c r="L31" i="17" s="1"/>
  <c r="N31" i="17" s="1"/>
  <c r="M30" i="17"/>
  <c r="L30" i="17" s="1"/>
  <c r="N30" i="17" s="1"/>
  <c r="I19" i="17"/>
  <c r="K19" i="17"/>
  <c r="I20" i="17"/>
  <c r="K20" i="17"/>
  <c r="I21" i="17"/>
  <c r="K21" i="17"/>
  <c r="I22" i="17"/>
  <c r="K22" i="17"/>
  <c r="I23" i="17"/>
  <c r="K23" i="17"/>
  <c r="I24" i="17"/>
  <c r="K24" i="17"/>
  <c r="I25" i="17"/>
  <c r="K25" i="17"/>
  <c r="I26" i="17"/>
  <c r="K26" i="17"/>
  <c r="I27" i="17"/>
  <c r="K27" i="17"/>
  <c r="I28" i="17"/>
  <c r="K28" i="17"/>
  <c r="I29" i="17"/>
  <c r="K29" i="17"/>
  <c r="I41" i="17"/>
  <c r="K41" i="17"/>
  <c r="I42" i="17"/>
  <c r="K42" i="17"/>
  <c r="I43" i="17"/>
  <c r="K43" i="17"/>
  <c r="I44" i="17"/>
  <c r="K44" i="17"/>
  <c r="I45" i="17"/>
  <c r="K45" i="17"/>
  <c r="I46" i="17"/>
  <c r="K46" i="17"/>
  <c r="I47" i="17"/>
  <c r="K47" i="17"/>
  <c r="I48" i="17"/>
  <c r="K48" i="17"/>
  <c r="I49" i="17"/>
  <c r="K49" i="17"/>
  <c r="I50" i="17"/>
  <c r="K50" i="17"/>
  <c r="I51" i="17"/>
  <c r="K51" i="17"/>
  <c r="I52" i="17"/>
  <c r="K52" i="17"/>
  <c r="I53" i="17"/>
  <c r="K53" i="17"/>
  <c r="I54" i="17"/>
  <c r="K54" i="17"/>
  <c r="I55" i="17"/>
  <c r="K55" i="17"/>
  <c r="I56" i="17"/>
  <c r="K56" i="17"/>
  <c r="I57" i="17"/>
  <c r="K57" i="17"/>
  <c r="I58" i="17"/>
  <c r="K58" i="17"/>
  <c r="I59" i="17"/>
  <c r="K59" i="17"/>
  <c r="I60" i="17"/>
  <c r="K60" i="17"/>
  <c r="I61" i="17"/>
  <c r="K61" i="17"/>
  <c r="I62" i="17"/>
  <c r="K62" i="17"/>
  <c r="I63" i="17"/>
  <c r="K63" i="17"/>
  <c r="I66" i="17"/>
  <c r="K66" i="17"/>
  <c r="I67" i="17"/>
  <c r="K67" i="17"/>
  <c r="I68" i="17"/>
  <c r="K68" i="17"/>
  <c r="I69" i="17"/>
  <c r="K69" i="17"/>
  <c r="I70" i="17"/>
  <c r="K70" i="17"/>
  <c r="I71" i="17"/>
  <c r="K71" i="17"/>
  <c r="I72" i="17"/>
  <c r="K72" i="17"/>
  <c r="I73" i="17"/>
  <c r="K73" i="17"/>
  <c r="I74" i="17"/>
  <c r="K74" i="17"/>
  <c r="I75" i="17"/>
  <c r="K75" i="17"/>
  <c r="I76" i="17"/>
  <c r="K76" i="17"/>
  <c r="I77" i="17"/>
  <c r="K77" i="17"/>
  <c r="I78" i="17"/>
  <c r="K78" i="17"/>
  <c r="I79" i="17"/>
  <c r="K79" i="17"/>
  <c r="I80" i="17"/>
  <c r="K80" i="17"/>
  <c r="I81" i="17"/>
  <c r="K81" i="17"/>
  <c r="I82" i="17"/>
  <c r="K82" i="17"/>
  <c r="I83" i="17"/>
  <c r="K83" i="17"/>
  <c r="I84" i="17"/>
  <c r="K84" i="17"/>
  <c r="I85" i="17"/>
  <c r="K85" i="17"/>
  <c r="I86" i="17"/>
  <c r="K86" i="17"/>
  <c r="I87" i="17"/>
  <c r="K87" i="17"/>
  <c r="I88" i="17"/>
  <c r="K88" i="17"/>
  <c r="I89" i="17"/>
  <c r="K89" i="17"/>
  <c r="I90" i="17"/>
  <c r="K90" i="17"/>
  <c r="I91" i="17"/>
  <c r="K91" i="17"/>
  <c r="I92" i="17"/>
  <c r="K92" i="17"/>
  <c r="I93" i="17"/>
  <c r="K93" i="17"/>
  <c r="I94" i="17"/>
  <c r="K94" i="17"/>
  <c r="I95" i="17"/>
  <c r="K95" i="17"/>
  <c r="I96" i="17"/>
  <c r="K96" i="17"/>
  <c r="I97" i="17"/>
  <c r="K97" i="17"/>
  <c r="I98" i="17"/>
  <c r="K98" i="17"/>
  <c r="I99" i="17"/>
  <c r="K99" i="17"/>
  <c r="I100" i="17"/>
  <c r="K100" i="17"/>
  <c r="I101" i="17"/>
  <c r="K101" i="17"/>
  <c r="I102" i="17"/>
  <c r="K102" i="17"/>
  <c r="I103" i="17"/>
  <c r="K103" i="17"/>
  <c r="I104" i="17"/>
  <c r="K104" i="17"/>
  <c r="I105" i="17"/>
  <c r="K105" i="17"/>
  <c r="I106" i="17"/>
  <c r="K106" i="17"/>
  <c r="I107" i="17"/>
  <c r="K107" i="17"/>
  <c r="I108" i="17"/>
  <c r="K108" i="17"/>
  <c r="I109" i="17"/>
  <c r="K109" i="17"/>
  <c r="I110" i="17"/>
  <c r="K110" i="17"/>
  <c r="I111" i="17"/>
  <c r="K111" i="17"/>
  <c r="I112" i="17"/>
  <c r="K112" i="17"/>
  <c r="I113" i="17"/>
  <c r="K113" i="17"/>
  <c r="I114" i="17"/>
  <c r="K114" i="17"/>
  <c r="I115" i="17"/>
  <c r="K115" i="17"/>
  <c r="I116" i="17"/>
  <c r="K116" i="17"/>
  <c r="I117" i="17"/>
  <c r="K117" i="17"/>
  <c r="I118" i="17"/>
  <c r="K118" i="17"/>
  <c r="I119" i="17"/>
  <c r="K119" i="17"/>
  <c r="I120" i="17"/>
  <c r="K120" i="17"/>
  <c r="I121" i="17"/>
  <c r="K121" i="17"/>
  <c r="I122" i="17"/>
  <c r="K122" i="17"/>
  <c r="I123" i="17"/>
  <c r="K123" i="17"/>
  <c r="I124" i="17"/>
  <c r="K124" i="17"/>
  <c r="I125" i="17"/>
  <c r="K125" i="17"/>
  <c r="I126" i="17"/>
  <c r="K126" i="17"/>
  <c r="I127" i="17"/>
  <c r="K127" i="17"/>
  <c r="I128" i="17"/>
  <c r="K128" i="17"/>
  <c r="I129" i="17"/>
  <c r="K129" i="17"/>
  <c r="I130" i="17"/>
  <c r="K130" i="17"/>
  <c r="I131" i="17"/>
  <c r="K131" i="17"/>
  <c r="I132" i="17"/>
  <c r="K132" i="17"/>
  <c r="I133" i="17"/>
  <c r="K133" i="17"/>
  <c r="I134" i="17"/>
  <c r="K134" i="17"/>
  <c r="I135" i="17"/>
  <c r="K135" i="17"/>
  <c r="I136" i="17"/>
  <c r="K136" i="17"/>
  <c r="I137" i="17"/>
  <c r="K137" i="17"/>
  <c r="I138" i="17"/>
  <c r="K138" i="17"/>
  <c r="I139" i="17"/>
  <c r="K139" i="17"/>
  <c r="I140" i="17"/>
  <c r="K140" i="17"/>
  <c r="I141" i="17"/>
  <c r="K141" i="17"/>
  <c r="I142" i="17"/>
  <c r="K142" i="17"/>
  <c r="I143" i="17"/>
  <c r="K143" i="17"/>
  <c r="I144" i="17"/>
  <c r="K144" i="17"/>
  <c r="I145" i="17"/>
  <c r="K145" i="17"/>
  <c r="I146" i="17"/>
  <c r="K146" i="17"/>
  <c r="I147" i="17"/>
  <c r="K147" i="17"/>
  <c r="I148" i="17"/>
  <c r="K148" i="17"/>
  <c r="I149" i="17"/>
  <c r="K149" i="17"/>
  <c r="I150" i="17"/>
  <c r="K150" i="17"/>
  <c r="I151" i="17"/>
  <c r="K151" i="17"/>
  <c r="I152" i="17"/>
  <c r="K152" i="17"/>
  <c r="I153" i="17"/>
  <c r="K153" i="17"/>
  <c r="I154" i="17"/>
  <c r="K154" i="17"/>
  <c r="I155" i="17"/>
  <c r="K155" i="17"/>
  <c r="I156" i="17"/>
  <c r="K156" i="17"/>
  <c r="I157" i="17"/>
  <c r="K157" i="17"/>
  <c r="I158" i="17"/>
  <c r="K158" i="17"/>
  <c r="I159" i="17"/>
  <c r="K159" i="17"/>
  <c r="I160" i="17"/>
  <c r="K160" i="17"/>
  <c r="I161" i="17"/>
  <c r="K161" i="17"/>
  <c r="I167" i="17"/>
  <c r="K167" i="17"/>
  <c r="I168" i="17"/>
  <c r="K168" i="17"/>
  <c r="K10" i="17"/>
  <c r="K11" i="17"/>
  <c r="K12" i="17"/>
  <c r="K13" i="17"/>
  <c r="I10" i="17"/>
  <c r="I11" i="17"/>
  <c r="I12" i="17"/>
  <c r="I13" i="17"/>
  <c r="I9" i="17"/>
  <c r="L19" i="26"/>
  <c r="K19" i="26" s="1"/>
  <c r="J19" i="26"/>
  <c r="H19" i="26"/>
  <c r="L18" i="26"/>
  <c r="K18" i="26" s="1"/>
  <c r="S18" i="26" s="1"/>
  <c r="T18" i="26" s="1"/>
  <c r="J18" i="26"/>
  <c r="H18" i="26"/>
  <c r="L17" i="26"/>
  <c r="K17" i="26" s="1"/>
  <c r="J17" i="26"/>
  <c r="H17" i="26"/>
  <c r="L16" i="26"/>
  <c r="K16" i="26" s="1"/>
  <c r="M16" i="26" s="1"/>
  <c r="J16" i="26"/>
  <c r="H16" i="26"/>
  <c r="L15" i="26"/>
  <c r="K15" i="26" s="1"/>
  <c r="J15" i="26"/>
  <c r="H15" i="26"/>
  <c r="L14" i="26"/>
  <c r="K14" i="26" s="1"/>
  <c r="S14" i="26" s="1"/>
  <c r="T14" i="26" s="1"/>
  <c r="J14" i="26"/>
  <c r="H14" i="26"/>
  <c r="J13" i="26"/>
  <c r="H13" i="26"/>
  <c r="L13" i="26" s="1"/>
  <c r="K13" i="26" s="1"/>
  <c r="J9" i="26"/>
  <c r="H9" i="26"/>
  <c r="L9" i="26" s="1"/>
  <c r="K9" i="26" s="1"/>
  <c r="T40" i="17" l="1"/>
  <c r="U40" i="17" s="1"/>
  <c r="T39" i="17"/>
  <c r="U39" i="17" s="1"/>
  <c r="T38" i="17"/>
  <c r="U38" i="17" s="1"/>
  <c r="N37" i="17"/>
  <c r="T37" i="17"/>
  <c r="U37" i="17" s="1"/>
  <c r="N36" i="17"/>
  <c r="T36" i="17"/>
  <c r="U36" i="17" s="1"/>
  <c r="T165" i="17"/>
  <c r="U165" i="17" s="1"/>
  <c r="T162" i="17"/>
  <c r="U162" i="17" s="1"/>
  <c r="N164" i="17"/>
  <c r="T164" i="17"/>
  <c r="U164" i="17" s="1"/>
  <c r="N65" i="17"/>
  <c r="N166" i="17"/>
  <c r="N163" i="17"/>
  <c r="N33" i="17"/>
  <c r="T33" i="17"/>
  <c r="U33" i="17" s="1"/>
  <c r="N32" i="17"/>
  <c r="T32" i="17"/>
  <c r="U32" i="17" s="1"/>
  <c r="M90" i="17"/>
  <c r="L90" i="17" s="1"/>
  <c r="N90" i="17" s="1"/>
  <c r="M113" i="17"/>
  <c r="L113" i="17" s="1"/>
  <c r="N113" i="17" s="1"/>
  <c r="M76" i="17"/>
  <c r="L76" i="17" s="1"/>
  <c r="T76" i="17" s="1"/>
  <c r="U76" i="17" s="1"/>
  <c r="M23" i="17"/>
  <c r="L23" i="17" s="1"/>
  <c r="N23" i="17" s="1"/>
  <c r="M74" i="17"/>
  <c r="L74" i="17" s="1"/>
  <c r="N74" i="17" s="1"/>
  <c r="M66" i="17"/>
  <c r="L66" i="17" s="1"/>
  <c r="M48" i="17"/>
  <c r="L48" i="17" s="1"/>
  <c r="T48" i="17" s="1"/>
  <c r="U48" i="17" s="1"/>
  <c r="M151" i="17"/>
  <c r="L151" i="17" s="1"/>
  <c r="T151" i="17" s="1"/>
  <c r="U151" i="17" s="1"/>
  <c r="M143" i="17"/>
  <c r="L143" i="17" s="1"/>
  <c r="T143" i="17" s="1"/>
  <c r="U143" i="17" s="1"/>
  <c r="M119" i="17"/>
  <c r="L119" i="17" s="1"/>
  <c r="N119" i="17" s="1"/>
  <c r="M71" i="17"/>
  <c r="L71" i="17" s="1"/>
  <c r="T71" i="17" s="1"/>
  <c r="U71" i="17" s="1"/>
  <c r="M134" i="17"/>
  <c r="L134" i="17" s="1"/>
  <c r="N134" i="17" s="1"/>
  <c r="M111" i="17"/>
  <c r="L111" i="17" s="1"/>
  <c r="N111" i="17" s="1"/>
  <c r="M156" i="17"/>
  <c r="L156" i="17" s="1"/>
  <c r="N156" i="17" s="1"/>
  <c r="M152" i="17"/>
  <c r="L152" i="17" s="1"/>
  <c r="T152" i="17" s="1"/>
  <c r="U152" i="17" s="1"/>
  <c r="M140" i="17"/>
  <c r="L140" i="17" s="1"/>
  <c r="N140" i="17" s="1"/>
  <c r="M136" i="17"/>
  <c r="L136" i="17" s="1"/>
  <c r="N136" i="17" s="1"/>
  <c r="M128" i="17"/>
  <c r="L128" i="17" s="1"/>
  <c r="N128" i="17" s="1"/>
  <c r="M116" i="17"/>
  <c r="L116" i="17" s="1"/>
  <c r="T116" i="17" s="1"/>
  <c r="U116" i="17" s="1"/>
  <c r="M97" i="17"/>
  <c r="L97" i="17" s="1"/>
  <c r="N97" i="17" s="1"/>
  <c r="M112" i="17"/>
  <c r="L112" i="17" s="1"/>
  <c r="N112" i="17" s="1"/>
  <c r="M108" i="17"/>
  <c r="L108" i="17" s="1"/>
  <c r="N108" i="17" s="1"/>
  <c r="M104" i="17"/>
  <c r="L104" i="17" s="1"/>
  <c r="N104" i="17" s="1"/>
  <c r="M88" i="17"/>
  <c r="L88" i="17" s="1"/>
  <c r="N88" i="17" s="1"/>
  <c r="M72" i="17"/>
  <c r="L72" i="17" s="1"/>
  <c r="N72" i="17" s="1"/>
  <c r="M129" i="17"/>
  <c r="L129" i="17" s="1"/>
  <c r="N129" i="17" s="1"/>
  <c r="M13" i="17"/>
  <c r="L13" i="17" s="1"/>
  <c r="N13" i="17" s="1"/>
  <c r="M168" i="17"/>
  <c r="L168" i="17" s="1"/>
  <c r="T168" i="17" s="1"/>
  <c r="U168" i="17" s="1"/>
  <c r="M135" i="17"/>
  <c r="L135" i="17" s="1"/>
  <c r="N135" i="17" s="1"/>
  <c r="M131" i="17"/>
  <c r="L131" i="17" s="1"/>
  <c r="N131" i="17" s="1"/>
  <c r="M110" i="17"/>
  <c r="L110" i="17" s="1"/>
  <c r="N110" i="17" s="1"/>
  <c r="M154" i="17"/>
  <c r="L154" i="17" s="1"/>
  <c r="T154" i="17" s="1"/>
  <c r="U154" i="17" s="1"/>
  <c r="M138" i="17"/>
  <c r="L138" i="17" s="1"/>
  <c r="T138" i="17" s="1"/>
  <c r="U138" i="17" s="1"/>
  <c r="M130" i="17"/>
  <c r="L130" i="17" s="1"/>
  <c r="N130" i="17" s="1"/>
  <c r="M133" i="17"/>
  <c r="L133" i="17" s="1"/>
  <c r="M159" i="17"/>
  <c r="L159" i="17" s="1"/>
  <c r="M161" i="17"/>
  <c r="L161" i="17" s="1"/>
  <c r="M150" i="17"/>
  <c r="L150" i="17" s="1"/>
  <c r="M149" i="17"/>
  <c r="L149" i="17" s="1"/>
  <c r="M148" i="17"/>
  <c r="L148" i="17" s="1"/>
  <c r="M147" i="17"/>
  <c r="L147" i="17" s="1"/>
  <c r="M145" i="17"/>
  <c r="L145" i="17" s="1"/>
  <c r="M124" i="17"/>
  <c r="L124" i="17" s="1"/>
  <c r="M107" i="17"/>
  <c r="L107" i="17" s="1"/>
  <c r="M105" i="17"/>
  <c r="L105" i="17" s="1"/>
  <c r="M103" i="17"/>
  <c r="L103" i="17" s="1"/>
  <c r="M102" i="17"/>
  <c r="L102" i="17" s="1"/>
  <c r="M100" i="17"/>
  <c r="L100" i="17" s="1"/>
  <c r="M99" i="17"/>
  <c r="L99" i="17" s="1"/>
  <c r="M95" i="17"/>
  <c r="L95" i="17" s="1"/>
  <c r="M93" i="17"/>
  <c r="L93" i="17" s="1"/>
  <c r="M92" i="17"/>
  <c r="L92" i="17" s="1"/>
  <c r="M87" i="17"/>
  <c r="L87" i="17" s="1"/>
  <c r="N87" i="17" s="1"/>
  <c r="M85" i="17"/>
  <c r="L85" i="17" s="1"/>
  <c r="N85" i="17" s="1"/>
  <c r="M86" i="17"/>
  <c r="L86" i="17" s="1"/>
  <c r="M84" i="17"/>
  <c r="L84" i="17" s="1"/>
  <c r="M83" i="17"/>
  <c r="L83" i="17" s="1"/>
  <c r="M81" i="17"/>
  <c r="L81" i="17" s="1"/>
  <c r="M79" i="17"/>
  <c r="L79" i="17" s="1"/>
  <c r="M70" i="17"/>
  <c r="L70" i="17" s="1"/>
  <c r="M67" i="17"/>
  <c r="L67" i="17" s="1"/>
  <c r="M56" i="17"/>
  <c r="L56" i="17" s="1"/>
  <c r="M53" i="17"/>
  <c r="L53" i="17" s="1"/>
  <c r="M50" i="17"/>
  <c r="L50" i="17" s="1"/>
  <c r="M158" i="17"/>
  <c r="L158" i="17" s="1"/>
  <c r="M155" i="17"/>
  <c r="L155" i="17" s="1"/>
  <c r="M153" i="17"/>
  <c r="L153" i="17" s="1"/>
  <c r="M127" i="17"/>
  <c r="L127" i="17" s="1"/>
  <c r="M125" i="17"/>
  <c r="L125" i="17" s="1"/>
  <c r="M118" i="17"/>
  <c r="L118" i="17" s="1"/>
  <c r="N118" i="17" s="1"/>
  <c r="M115" i="17"/>
  <c r="L115" i="17" s="1"/>
  <c r="M101" i="17"/>
  <c r="L101" i="17" s="1"/>
  <c r="M78" i="17"/>
  <c r="L78" i="17" s="1"/>
  <c r="M75" i="17"/>
  <c r="L75" i="17" s="1"/>
  <c r="M73" i="17"/>
  <c r="L73" i="17" s="1"/>
  <c r="M68" i="17"/>
  <c r="L68" i="17" s="1"/>
  <c r="N68" i="17" s="1"/>
  <c r="M58" i="17"/>
  <c r="L58" i="17" s="1"/>
  <c r="M45" i="17"/>
  <c r="L45" i="17" s="1"/>
  <c r="N45" i="17" s="1"/>
  <c r="M167" i="17"/>
  <c r="L167" i="17" s="1"/>
  <c r="M160" i="17"/>
  <c r="L160" i="17" s="1"/>
  <c r="M157" i="17"/>
  <c r="L157" i="17" s="1"/>
  <c r="M142" i="17"/>
  <c r="L142" i="17" s="1"/>
  <c r="M139" i="17"/>
  <c r="L139" i="17" s="1"/>
  <c r="M137" i="17"/>
  <c r="L137" i="17" s="1"/>
  <c r="N137" i="17" s="1"/>
  <c r="M132" i="17"/>
  <c r="L132" i="17" s="1"/>
  <c r="M122" i="17"/>
  <c r="L122" i="17" s="1"/>
  <c r="M120" i="17"/>
  <c r="L120" i="17" s="1"/>
  <c r="N120" i="17" s="1"/>
  <c r="M98" i="17"/>
  <c r="L98" i="17" s="1"/>
  <c r="N98" i="17" s="1"/>
  <c r="M96" i="17"/>
  <c r="L96" i="17" s="1"/>
  <c r="N96" i="17" s="1"/>
  <c r="M61" i="17"/>
  <c r="L61" i="17" s="1"/>
  <c r="M42" i="17"/>
  <c r="L42" i="17" s="1"/>
  <c r="M59" i="17"/>
  <c r="L59" i="17" s="1"/>
  <c r="M51" i="17"/>
  <c r="L51" i="17" s="1"/>
  <c r="M43" i="17"/>
  <c r="L43" i="17" s="1"/>
  <c r="N43" i="17" s="1"/>
  <c r="M69" i="17"/>
  <c r="L69" i="17" s="1"/>
  <c r="M62" i="17"/>
  <c r="L62" i="17" s="1"/>
  <c r="M54" i="17"/>
  <c r="L54" i="17" s="1"/>
  <c r="N54" i="17" s="1"/>
  <c r="M46" i="17"/>
  <c r="L46" i="17" s="1"/>
  <c r="T46" i="17" s="1"/>
  <c r="U46" i="17" s="1"/>
  <c r="M146" i="17"/>
  <c r="L146" i="17" s="1"/>
  <c r="M144" i="17"/>
  <c r="L144" i="17" s="1"/>
  <c r="M141" i="17"/>
  <c r="L141" i="17" s="1"/>
  <c r="M126" i="17"/>
  <c r="L126" i="17" s="1"/>
  <c r="M123" i="17"/>
  <c r="L123" i="17" s="1"/>
  <c r="M121" i="17"/>
  <c r="L121" i="17" s="1"/>
  <c r="N121" i="17" s="1"/>
  <c r="M117" i="17"/>
  <c r="L117" i="17" s="1"/>
  <c r="M114" i="17"/>
  <c r="L114" i="17" s="1"/>
  <c r="M109" i="17"/>
  <c r="L109" i="17" s="1"/>
  <c r="N109" i="17" s="1"/>
  <c r="M106" i="17"/>
  <c r="L106" i="17" s="1"/>
  <c r="M94" i="17"/>
  <c r="L94" i="17" s="1"/>
  <c r="M91" i="17"/>
  <c r="L91" i="17" s="1"/>
  <c r="M89" i="17"/>
  <c r="L89" i="17" s="1"/>
  <c r="M82" i="17"/>
  <c r="L82" i="17" s="1"/>
  <c r="N82" i="17" s="1"/>
  <c r="M80" i="17"/>
  <c r="L80" i="17" s="1"/>
  <c r="M77" i="17"/>
  <c r="L77" i="17" s="1"/>
  <c r="M63" i="17"/>
  <c r="L63" i="17" s="1"/>
  <c r="M60" i="17"/>
  <c r="L60" i="17" s="1"/>
  <c r="M57" i="17"/>
  <c r="L57" i="17" s="1"/>
  <c r="M55" i="17"/>
  <c r="L55" i="17" s="1"/>
  <c r="N55" i="17" s="1"/>
  <c r="M52" i="17"/>
  <c r="L52" i="17" s="1"/>
  <c r="M49" i="17"/>
  <c r="L49" i="17" s="1"/>
  <c r="M47" i="17"/>
  <c r="L47" i="17" s="1"/>
  <c r="T47" i="17" s="1"/>
  <c r="U47" i="17" s="1"/>
  <c r="M44" i="17"/>
  <c r="L44" i="17" s="1"/>
  <c r="N44" i="17" s="1"/>
  <c r="M41" i="17"/>
  <c r="L41" i="17" s="1"/>
  <c r="N41" i="17" s="1"/>
  <c r="M28" i="17"/>
  <c r="L28" i="17" s="1"/>
  <c r="M29" i="17"/>
  <c r="L29" i="17" s="1"/>
  <c r="T29" i="17" s="1"/>
  <c r="M27" i="17"/>
  <c r="L27" i="17" s="1"/>
  <c r="M26" i="17"/>
  <c r="L26" i="17" s="1"/>
  <c r="M25" i="17"/>
  <c r="L25" i="17" s="1"/>
  <c r="M24" i="17"/>
  <c r="L24" i="17" s="1"/>
  <c r="M22" i="17"/>
  <c r="L22" i="17" s="1"/>
  <c r="N22" i="17" s="1"/>
  <c r="M21" i="17"/>
  <c r="L21" i="17" s="1"/>
  <c r="N21" i="17" s="1"/>
  <c r="M20" i="17"/>
  <c r="L20" i="17" s="1"/>
  <c r="N20" i="17" s="1"/>
  <c r="M19" i="17"/>
  <c r="L19" i="17" s="1"/>
  <c r="N19" i="17" s="1"/>
  <c r="M12" i="17"/>
  <c r="L12" i="17" s="1"/>
  <c r="M11" i="17"/>
  <c r="L11" i="17" s="1"/>
  <c r="M10" i="17"/>
  <c r="L10" i="17" s="1"/>
  <c r="M18" i="26"/>
  <c r="M14" i="26"/>
  <c r="M9" i="26"/>
  <c r="S9" i="26"/>
  <c r="T9" i="26" s="1"/>
  <c r="S15" i="26"/>
  <c r="T15" i="26" s="1"/>
  <c r="M15" i="26"/>
  <c r="M19" i="26"/>
  <c r="S19" i="26"/>
  <c r="T19" i="26" s="1"/>
  <c r="S17" i="26"/>
  <c r="T17" i="26" s="1"/>
  <c r="M17" i="26"/>
  <c r="S13" i="26"/>
  <c r="T13" i="26" s="1"/>
  <c r="M13" i="26"/>
  <c r="S16" i="26"/>
  <c r="T16" i="26" s="1"/>
  <c r="K18" i="17"/>
  <c r="I18" i="17"/>
  <c r="K17" i="17"/>
  <c r="I17" i="17"/>
  <c r="K16" i="17"/>
  <c r="I16" i="17"/>
  <c r="K15" i="17"/>
  <c r="I15" i="17"/>
  <c r="K14" i="17"/>
  <c r="I14" i="17"/>
  <c r="K9" i="17"/>
  <c r="T66" i="17" l="1"/>
  <c r="U66" i="17" s="1"/>
  <c r="T74" i="17"/>
  <c r="U74" i="17" s="1"/>
  <c r="N76" i="17"/>
  <c r="T104" i="17"/>
  <c r="U104" i="17" s="1"/>
  <c r="N143" i="17"/>
  <c r="T156" i="17"/>
  <c r="U156" i="17" s="1"/>
  <c r="N66" i="17"/>
  <c r="N48" i="17"/>
  <c r="N151" i="17"/>
  <c r="N71" i="17"/>
  <c r="N152" i="17"/>
  <c r="N116" i="17"/>
  <c r="N28" i="17"/>
  <c r="T28" i="17"/>
  <c r="U28" i="17" s="1"/>
  <c r="N59" i="17"/>
  <c r="T59" i="17"/>
  <c r="U59" i="17" s="1"/>
  <c r="N42" i="17"/>
  <c r="T77" i="17"/>
  <c r="U77" i="17" s="1"/>
  <c r="N77" i="17"/>
  <c r="N46" i="17"/>
  <c r="N61" i="17"/>
  <c r="T61" i="17"/>
  <c r="U61" i="17" s="1"/>
  <c r="N75" i="17"/>
  <c r="T75" i="17"/>
  <c r="U75" i="17" s="1"/>
  <c r="T81" i="17"/>
  <c r="U81" i="17" s="1"/>
  <c r="N81" i="17"/>
  <c r="N168" i="17"/>
  <c r="T63" i="17"/>
  <c r="U63" i="17" s="1"/>
  <c r="N63" i="17"/>
  <c r="T79" i="17"/>
  <c r="U79" i="17" s="1"/>
  <c r="N79" i="17"/>
  <c r="T24" i="17"/>
  <c r="U24" i="17" s="1"/>
  <c r="N24" i="17"/>
  <c r="N47" i="17"/>
  <c r="T80" i="17"/>
  <c r="U80" i="17" s="1"/>
  <c r="N80" i="17"/>
  <c r="T78" i="17"/>
  <c r="U78" i="17" s="1"/>
  <c r="N78" i="17"/>
  <c r="N83" i="17"/>
  <c r="T83" i="17"/>
  <c r="U83" i="17" s="1"/>
  <c r="N10" i="17"/>
  <c r="N62" i="17"/>
  <c r="T62" i="17"/>
  <c r="U62" i="17" s="1"/>
  <c r="T50" i="17"/>
  <c r="U50" i="17" s="1"/>
  <c r="N50" i="17"/>
  <c r="T84" i="17"/>
  <c r="U84" i="17" s="1"/>
  <c r="N84" i="17"/>
  <c r="N154" i="17"/>
  <c r="T60" i="17"/>
  <c r="U60" i="17" s="1"/>
  <c r="N60" i="17"/>
  <c r="T70" i="17"/>
  <c r="U70" i="17" s="1"/>
  <c r="N70" i="17"/>
  <c r="T73" i="17"/>
  <c r="U73" i="17" s="1"/>
  <c r="N73" i="17"/>
  <c r="T25" i="17"/>
  <c r="U25" i="17" s="1"/>
  <c r="N25" i="17"/>
  <c r="N11" i="17"/>
  <c r="T11" i="17"/>
  <c r="U11" i="17" s="1"/>
  <c r="T52" i="17"/>
  <c r="U52" i="17" s="1"/>
  <c r="N52" i="17"/>
  <c r="T89" i="17"/>
  <c r="U89" i="17" s="1"/>
  <c r="N89" i="17"/>
  <c r="T69" i="17"/>
  <c r="U69" i="17" s="1"/>
  <c r="N69" i="17"/>
  <c r="T53" i="17"/>
  <c r="U53" i="17" s="1"/>
  <c r="N53" i="17"/>
  <c r="N86" i="17"/>
  <c r="T86" i="17"/>
  <c r="U86" i="17" s="1"/>
  <c r="N138" i="17"/>
  <c r="T26" i="17"/>
  <c r="U26" i="17" s="1"/>
  <c r="N26" i="17"/>
  <c r="T12" i="17"/>
  <c r="U12" i="17" s="1"/>
  <c r="N12" i="17"/>
  <c r="T27" i="17"/>
  <c r="U27" i="17" s="1"/>
  <c r="N27" i="17"/>
  <c r="T56" i="17"/>
  <c r="U56" i="17" s="1"/>
  <c r="N56" i="17"/>
  <c r="T49" i="17"/>
  <c r="U49" i="17" s="1"/>
  <c r="N49" i="17"/>
  <c r="N29" i="17"/>
  <c r="U29" i="17"/>
  <c r="T57" i="17"/>
  <c r="U57" i="17" s="1"/>
  <c r="N57" i="17"/>
  <c r="N51" i="17"/>
  <c r="T51" i="17"/>
  <c r="U51" i="17" s="1"/>
  <c r="N58" i="17"/>
  <c r="T58" i="17"/>
  <c r="U58" i="17" s="1"/>
  <c r="T67" i="17"/>
  <c r="U67" i="17" s="1"/>
  <c r="N67" i="17"/>
  <c r="T139" i="17"/>
  <c r="U139" i="17" s="1"/>
  <c r="N139" i="17"/>
  <c r="N133" i="17"/>
  <c r="T133" i="17"/>
  <c r="U133" i="17" s="1"/>
  <c r="T132" i="17"/>
  <c r="U132" i="17" s="1"/>
  <c r="N132" i="17"/>
  <c r="T127" i="17"/>
  <c r="U127" i="17" s="1"/>
  <c r="N127" i="17"/>
  <c r="T126" i="17"/>
  <c r="U126" i="17" s="1"/>
  <c r="N126" i="17"/>
  <c r="T167" i="17"/>
  <c r="U167" i="17" s="1"/>
  <c r="N167" i="17"/>
  <c r="N153" i="17"/>
  <c r="T153" i="17"/>
  <c r="U153" i="17" s="1"/>
  <c r="N155" i="17"/>
  <c r="T155" i="17"/>
  <c r="U155" i="17" s="1"/>
  <c r="T157" i="17"/>
  <c r="U157" i="17" s="1"/>
  <c r="N157" i="17"/>
  <c r="T158" i="17"/>
  <c r="U158" i="17" s="1"/>
  <c r="N158" i="17"/>
  <c r="T159" i="17"/>
  <c r="U159" i="17" s="1"/>
  <c r="N159" i="17"/>
  <c r="N160" i="17"/>
  <c r="T160" i="17"/>
  <c r="U160" i="17" s="1"/>
  <c r="T161" i="17"/>
  <c r="U161" i="17" s="1"/>
  <c r="N161" i="17"/>
  <c r="N150" i="17"/>
  <c r="T150" i="17"/>
  <c r="U150" i="17" s="1"/>
  <c r="N149" i="17"/>
  <c r="T149" i="17"/>
  <c r="U149" i="17" s="1"/>
  <c r="T148" i="17"/>
  <c r="U148" i="17" s="1"/>
  <c r="N148" i="17"/>
  <c r="T147" i="17"/>
  <c r="U147" i="17" s="1"/>
  <c r="N147" i="17"/>
  <c r="T146" i="17"/>
  <c r="U146" i="17" s="1"/>
  <c r="N146" i="17"/>
  <c r="T145" i="17"/>
  <c r="U145" i="17" s="1"/>
  <c r="N145" i="17"/>
  <c r="T144" i="17"/>
  <c r="U144" i="17" s="1"/>
  <c r="N144" i="17"/>
  <c r="T142" i="17"/>
  <c r="U142" i="17" s="1"/>
  <c r="N142" i="17"/>
  <c r="N141" i="17"/>
  <c r="T141" i="17"/>
  <c r="U141" i="17" s="1"/>
  <c r="N125" i="17"/>
  <c r="T125" i="17"/>
  <c r="U125" i="17" s="1"/>
  <c r="T124" i="17"/>
  <c r="U124" i="17" s="1"/>
  <c r="N124" i="17"/>
  <c r="N123" i="17"/>
  <c r="T123" i="17"/>
  <c r="U123" i="17" s="1"/>
  <c r="N122" i="17"/>
  <c r="T122" i="17"/>
  <c r="U122" i="17" s="1"/>
  <c r="N117" i="17"/>
  <c r="T117" i="17"/>
  <c r="U117" i="17" s="1"/>
  <c r="T115" i="17"/>
  <c r="U115" i="17" s="1"/>
  <c r="N115" i="17"/>
  <c r="N114" i="17"/>
  <c r="T114" i="17"/>
  <c r="U114" i="17" s="1"/>
  <c r="N107" i="17"/>
  <c r="T107" i="17"/>
  <c r="U107" i="17" s="1"/>
  <c r="N106" i="17"/>
  <c r="T106" i="17"/>
  <c r="U106" i="17" s="1"/>
  <c r="T105" i="17"/>
  <c r="U105" i="17" s="1"/>
  <c r="N105" i="17"/>
  <c r="T103" i="17"/>
  <c r="U103" i="17" s="1"/>
  <c r="N103" i="17"/>
  <c r="N102" i="17"/>
  <c r="T102" i="17"/>
  <c r="U102" i="17" s="1"/>
  <c r="T101" i="17"/>
  <c r="U101" i="17" s="1"/>
  <c r="N101" i="17"/>
  <c r="N100" i="17"/>
  <c r="T100" i="17"/>
  <c r="U100" i="17" s="1"/>
  <c r="T99" i="17"/>
  <c r="U99" i="17" s="1"/>
  <c r="N99" i="17"/>
  <c r="T95" i="17"/>
  <c r="U95" i="17" s="1"/>
  <c r="N95" i="17"/>
  <c r="T94" i="17"/>
  <c r="U94" i="17" s="1"/>
  <c r="N94" i="17"/>
  <c r="T93" i="17"/>
  <c r="U93" i="17" s="1"/>
  <c r="N93" i="17"/>
  <c r="T92" i="17"/>
  <c r="U92" i="17" s="1"/>
  <c r="N92" i="17"/>
  <c r="N91" i="17"/>
  <c r="T91" i="17"/>
  <c r="U91" i="17" s="1"/>
  <c r="M16" i="17"/>
  <c r="L16" i="17" s="1"/>
  <c r="N16" i="17" s="1"/>
  <c r="M18" i="17"/>
  <c r="L18" i="17" s="1"/>
  <c r="N18" i="17" s="1"/>
  <c r="M15" i="17"/>
  <c r="L15" i="17" s="1"/>
  <c r="M17" i="17"/>
  <c r="L17" i="17" s="1"/>
  <c r="N17" i="17" s="1"/>
  <c r="M14" i="17"/>
  <c r="L14" i="17" s="1"/>
  <c r="M9" i="17"/>
  <c r="L9" i="17" s="1"/>
  <c r="N15" i="17" l="1"/>
  <c r="T9" i="17"/>
  <c r="U9" i="17" s="1"/>
  <c r="N9" i="17"/>
  <c r="N14" i="17"/>
  <c r="T14" i="17"/>
  <c r="U14" i="17" s="1"/>
  <c r="M15" i="19"/>
  <c r="L15" i="19"/>
  <c r="I15" i="19"/>
  <c r="M14" i="19"/>
  <c r="L14" i="19"/>
  <c r="I14" i="19"/>
  <c r="M13" i="19"/>
  <c r="L13" i="19"/>
  <c r="I13" i="19"/>
  <c r="M12" i="19"/>
  <c r="L12" i="19"/>
  <c r="I12" i="19"/>
  <c r="M11" i="19"/>
  <c r="L11" i="19"/>
  <c r="I11" i="19"/>
  <c r="M10" i="19"/>
  <c r="L10" i="19"/>
  <c r="I10" i="19"/>
  <c r="O15" i="18"/>
  <c r="N15" i="18"/>
  <c r="M15" i="18"/>
  <c r="L15" i="18"/>
  <c r="I15" i="18"/>
  <c r="O14" i="18"/>
  <c r="N14" i="18"/>
  <c r="M14" i="18"/>
  <c r="L14" i="18"/>
  <c r="I14" i="18"/>
  <c r="O13" i="18"/>
  <c r="N13" i="18"/>
  <c r="M13" i="18"/>
  <c r="L13" i="18"/>
  <c r="I13" i="18"/>
  <c r="O12" i="18"/>
  <c r="N12" i="18"/>
  <c r="M12" i="18"/>
  <c r="L12" i="18"/>
  <c r="I12" i="18"/>
  <c r="O11" i="18"/>
  <c r="N11" i="18"/>
  <c r="M11" i="18"/>
  <c r="L11" i="18"/>
  <c r="I11" i="18"/>
  <c r="O10" i="18"/>
  <c r="N10" i="18"/>
  <c r="M10" i="18"/>
  <c r="L10" i="18"/>
  <c r="I10" i="18"/>
  <c r="K15" i="14"/>
  <c r="K14" i="14"/>
  <c r="K13" i="14"/>
  <c r="K12" i="14"/>
  <c r="K11" i="14"/>
  <c r="K10" i="14"/>
  <c r="H13" i="14"/>
  <c r="H12" i="14"/>
  <c r="H11" i="14"/>
  <c r="L11" i="14" s="1"/>
  <c r="N11" i="14" s="1"/>
  <c r="H10" i="14"/>
  <c r="M10" i="14" s="1"/>
  <c r="H15" i="14"/>
  <c r="M15" i="14" s="1"/>
  <c r="H14" i="14"/>
  <c r="M14" i="14" s="1"/>
  <c r="L12" i="14" l="1"/>
  <c r="N12" i="14" s="1"/>
  <c r="M12" i="14"/>
  <c r="L13" i="14"/>
  <c r="N13" i="14" s="1"/>
  <c r="M13" i="14"/>
  <c r="L10" i="14"/>
  <c r="N10" i="14" s="1"/>
  <c r="L14" i="14"/>
  <c r="N14" i="14" s="1"/>
  <c r="M11" i="14"/>
  <c r="L15" i="14"/>
  <c r="N15" i="14" s="1"/>
  <c r="H15" i="13"/>
  <c r="K15" i="13" s="1"/>
  <c r="H14" i="13"/>
  <c r="K14" i="13" s="1"/>
  <c r="H13" i="13"/>
  <c r="K13" i="13" s="1"/>
  <c r="H12" i="13"/>
  <c r="K12" i="13" s="1"/>
  <c r="H11" i="13"/>
  <c r="K11" i="13" s="1"/>
  <c r="H10" i="13"/>
  <c r="K10" i="13" s="1"/>
  <c r="H15" i="12"/>
  <c r="K15" i="12" s="1"/>
  <c r="H14" i="12"/>
  <c r="K14" i="12" s="1"/>
  <c r="H13" i="12"/>
  <c r="K13" i="12" s="1"/>
  <c r="H12" i="12"/>
  <c r="K12" i="12" s="1"/>
  <c r="H11" i="12"/>
  <c r="K11" i="12" s="1"/>
  <c r="H10" i="12"/>
  <c r="K10" i="12" s="1"/>
  <c r="H15" i="11" l="1"/>
  <c r="K15" i="11" s="1"/>
  <c r="H14" i="11"/>
  <c r="K14" i="11" s="1"/>
  <c r="H13" i="11"/>
  <c r="K13" i="11" s="1"/>
  <c r="H12" i="11"/>
  <c r="K12" i="11" s="1"/>
  <c r="H11" i="11"/>
  <c r="K11" i="11" s="1"/>
  <c r="H10" i="11"/>
  <c r="K10"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6" authorId="0" shapeId="0" xr:uid="{00000000-0006-0000-0B00-000001000000}">
      <text>
        <r>
          <rPr>
            <b/>
            <sz val="9"/>
            <color indexed="81"/>
            <rFont val="Tahoma"/>
            <family val="2"/>
          </rPr>
          <t>deve seguir o passo a passo da etapa de identificação do risco descrita na metodologia de gestão de riscos da UFPA</t>
        </r>
      </text>
    </comment>
    <comment ref="H6" authorId="0" shapeId="0" xr:uid="{00000000-0006-0000-0B00-000002000000}">
      <text>
        <r>
          <rPr>
            <b/>
            <sz val="9"/>
            <color indexed="81"/>
            <rFont val="Tahoma"/>
            <family val="2"/>
          </rPr>
          <t>deve seguir o passo a passo da etapa de avaliação do risco descrito na metodologia, à exceção dos campos pré-configurados</t>
        </r>
      </text>
    </comment>
    <comment ref="O6" authorId="0" shapeId="0" xr:uid="{00000000-0006-0000-0B00-000003000000}">
      <text>
        <r>
          <rPr>
            <b/>
            <sz val="9"/>
            <color indexed="81"/>
            <rFont val="Tahoma"/>
            <family val="2"/>
          </rPr>
          <t>deve seguir o passo a passo da etapa de tratamento de risco descrito na metodologia, à exceção dos campos pré-configurados:</t>
        </r>
      </text>
    </comment>
    <comment ref="V6" authorId="0" shapeId="0" xr:uid="{00000000-0006-0000-0B00-000004000000}">
      <text>
        <r>
          <rPr>
            <b/>
            <sz val="9"/>
            <color indexed="81"/>
            <rFont val="Tahoma"/>
            <family val="2"/>
          </rPr>
          <t>deve seguir as orientações da etapa de comunicação e tratamento do risco descritas na metodologia</t>
        </r>
      </text>
    </comment>
    <comment ref="B7" authorId="0" shapeId="0" xr:uid="{00000000-0006-0000-0B00-000005000000}">
      <text>
        <r>
          <rPr>
            <b/>
            <sz val="9"/>
            <color indexed="81"/>
            <rFont val="Tahoma"/>
            <family val="2"/>
          </rPr>
          <t>Informar o alinhamento com a ação descrita no plano de metas e ações.</t>
        </r>
      </text>
    </comment>
    <comment ref="C7" authorId="0" shapeId="0" xr:uid="{4520FBBD-296B-49E7-BF5C-666E08238522}">
      <text>
        <r>
          <rPr>
            <b/>
            <sz val="9"/>
            <color indexed="81"/>
            <rFont val="Tahoma"/>
            <family val="2"/>
          </rPr>
          <t>informar onde será aplicada a gestão de riscos (processo, projeto, ação, atividade, objetivo, plano, etc...). No caso de riscos diferentes associados a um mesmo objeto de risco, a descrição do objeto será padrão, a fim de permitir o uso de filtros de seleção.</t>
        </r>
      </text>
    </comment>
    <comment ref="D7" authorId="0" shapeId="0" xr:uid="{00000000-0006-0000-0B00-000006000000}">
      <text>
        <r>
          <rPr>
            <b/>
            <sz val="9"/>
            <color indexed="81"/>
            <rFont val="Tahoma"/>
            <family val="2"/>
          </rPr>
          <t>informar a subunidade que está executando o processo de gestão de riscos associada ao objeto analisado.</t>
        </r>
      </text>
    </comment>
    <comment ref="E7" authorId="0" shapeId="0" xr:uid="{00000000-0006-0000-0B00-000007000000}">
      <text>
        <r>
          <rPr>
            <b/>
            <sz val="9"/>
            <color indexed="81"/>
            <rFont val="Tahoma"/>
            <family val="2"/>
          </rPr>
          <t>descrever o risco associado ao objeto de risco analisado. Deverá ser preenchido um risco por célula do Excel.</t>
        </r>
      </text>
    </comment>
    <comment ref="F7" authorId="0" shapeId="0" xr:uid="{00000000-0006-0000-0B00-000008000000}">
      <text>
        <r>
          <rPr>
            <b/>
            <sz val="9"/>
            <color indexed="81"/>
            <rFont val="Tahoma"/>
            <family val="2"/>
          </rPr>
          <t>descrever na mesma célula os eventos que podem ocasionar a ocorrência do risco.</t>
        </r>
      </text>
    </comment>
    <comment ref="G7" authorId="0" shapeId="0" xr:uid="{00000000-0006-0000-0B00-000009000000}">
      <text>
        <r>
          <rPr>
            <b/>
            <sz val="9"/>
            <color indexed="81"/>
            <rFont val="Tahoma"/>
            <family val="2"/>
          </rPr>
          <t>descrever na mesma célula as consequências que a ocorrência do risco pode gerar no objeto de risco analisado.</t>
        </r>
      </text>
    </comment>
    <comment ref="N7" authorId="0" shapeId="0" xr:uid="{00000000-0006-0000-0B00-00000A000000}">
      <text>
        <r>
          <rPr>
            <b/>
            <sz val="9"/>
            <color indexed="81"/>
            <rFont val="Tahoma"/>
            <family val="2"/>
          </rPr>
          <t>será atribuído automaticamente, informando a ação a ser executada.</t>
        </r>
      </text>
    </comment>
    <comment ref="O7" authorId="0" shapeId="0" xr:uid="{00000000-0006-0000-0B00-00000B000000}">
      <text>
        <r>
          <rPr>
            <b/>
            <sz val="9"/>
            <color indexed="81"/>
            <rFont val="Tahoma"/>
            <family val="2"/>
          </rPr>
          <t>selecionar SIM ou NÃO para o enquadramento dos riscos de acordo com os tipos de riscos adotados pela UFPA em sua metodologia.</t>
        </r>
      </text>
    </comment>
    <comment ref="S7" authorId="0" shapeId="0" xr:uid="{00000000-0006-0000-0B00-00000C000000}">
      <text>
        <r>
          <rPr>
            <b/>
            <sz val="9"/>
            <color indexed="81"/>
            <rFont val="Tahoma"/>
            <family val="2"/>
          </rPr>
          <t>selecionar SIM ou NÃO se o risco compromete a capacidade orçamentária/financeira da UFPA ou se não compromete esse aspecto.</t>
        </r>
      </text>
    </comment>
    <comment ref="T7" authorId="0" shapeId="0" xr:uid="{00000000-0006-0000-0B00-00000D000000}">
      <text>
        <r>
          <rPr>
            <b/>
            <sz val="9"/>
            <color indexed="81"/>
            <rFont val="Tahoma"/>
            <family val="2"/>
          </rPr>
          <t>descrever o controle a ser implementado. Nos casos dos riscos dentro do apetite da UFPA, esse campo já aparece com a ação a ser executada, portanto não precisa ser preenchido.</t>
        </r>
      </text>
    </comment>
    <comment ref="V7" authorId="0" shapeId="0" xr:uid="{00000000-0006-0000-0B00-00000E000000}">
      <text>
        <r>
          <rPr>
            <b/>
            <sz val="9"/>
            <color indexed="81"/>
            <rFont val="Tahoma"/>
            <family val="2"/>
          </rPr>
          <t xml:space="preserve">relatar o comportamento do risco residual quanto ao apetite a risco da UFPA, justificando os casos de ocorrência do risco e a efetividade das ações de tratamento. </t>
        </r>
      </text>
    </comment>
    <comment ref="H8" authorId="0" shapeId="0" xr:uid="{00000000-0006-0000-0B00-00000F000000}">
      <text>
        <r>
          <rPr>
            <b/>
            <sz val="9"/>
            <color indexed="81"/>
            <rFont val="Tahoma"/>
            <family val="2"/>
          </rPr>
          <t>selecionar a opção de acordo com as escalas adotadas pela metodologia de gestão de risco da UFPA, que podem ser consultadas na parte superior da planilha.</t>
        </r>
      </text>
    </comment>
    <comment ref="I8" authorId="0" shapeId="0" xr:uid="{00000000-0006-0000-0B00-000010000000}">
      <text>
        <r>
          <rPr>
            <b/>
            <sz val="9"/>
            <color indexed="81"/>
            <rFont val="Tahoma"/>
            <family val="2"/>
          </rPr>
          <t>será atribuído automaticamente, correspondendo à análise efetuada.</t>
        </r>
        <r>
          <rPr>
            <sz val="9"/>
            <color indexed="81"/>
            <rFont val="Tahoma"/>
            <family val="2"/>
          </rPr>
          <t xml:space="preserve">
</t>
        </r>
      </text>
    </comment>
    <comment ref="J8" authorId="0" shapeId="0" xr:uid="{00000000-0006-0000-0B00-000011000000}">
      <text>
        <r>
          <rPr>
            <b/>
            <sz val="9"/>
            <color indexed="81"/>
            <rFont val="Tahoma"/>
            <family val="2"/>
          </rPr>
          <t>selecionar a opção de acordo com as escalas adotadas pela metodologia de gestão de risco da UFPA, que podem ser consultadas na parte superior da planilha.</t>
        </r>
      </text>
    </comment>
    <comment ref="K8" authorId="0" shapeId="0" xr:uid="{00000000-0006-0000-0B00-000012000000}">
      <text>
        <r>
          <rPr>
            <b/>
            <sz val="9"/>
            <color indexed="81"/>
            <rFont val="Tahoma"/>
            <family val="2"/>
          </rPr>
          <t>será atribuído automaticamente, correspondendo à análise efetuada.</t>
        </r>
        <r>
          <rPr>
            <sz val="9"/>
            <color indexed="81"/>
            <rFont val="Tahoma"/>
            <family val="2"/>
          </rPr>
          <t xml:space="preserve">
</t>
        </r>
      </text>
    </comment>
    <comment ref="L8" authorId="0" shapeId="0" xr:uid="{00000000-0006-0000-0B00-000013000000}">
      <text>
        <r>
          <rPr>
            <b/>
            <sz val="9"/>
            <color indexed="81"/>
            <rFont val="Tahoma"/>
            <family val="2"/>
          </rPr>
          <t>será atribuído automaticamente, de acordo com o resultado da multiplicação entre o peso da probabilidade e impacto, enquadrando o risco de acordo com a Matriz de Classificação do Risco, que pode ser consultada na parte superior da planilha.</t>
        </r>
      </text>
    </comment>
    <comment ref="M8" authorId="0" shapeId="0" xr:uid="{00000000-0006-0000-0B00-000014000000}">
      <text>
        <r>
          <rPr>
            <b/>
            <sz val="9"/>
            <color indexed="81"/>
            <rFont val="Tahoma"/>
            <family val="2"/>
          </rPr>
          <t>será atribuído automaticamente, de acordo com o resultado da multiplicação entre o peso da probabilidade e impacto, enquadrando o risco de acordo com a Matriz de Classificação do Risco, que pode ser consultada na parte superior da planilha.</t>
        </r>
      </text>
    </comment>
    <comment ref="O8" authorId="0" shapeId="0" xr:uid="{00000000-0006-0000-0B00-000015000000}">
      <text>
        <r>
          <rPr>
            <b/>
            <sz val="9"/>
            <color indexed="81"/>
            <rFont val="Tahoma"/>
            <family val="2"/>
          </rPr>
          <t>Eventos que podem comprometer a confiança da sociedade (ou de parceiros, de clientes ou de fornecedores) em relação à capacidade da UFPA em cumprir sua missão institucional.</t>
        </r>
      </text>
    </comment>
    <comment ref="P8" authorId="0" shapeId="0" xr:uid="{00000000-0006-0000-0B00-000016000000}">
      <text>
        <r>
          <rPr>
            <b/>
            <sz val="9"/>
            <color indexed="81"/>
            <rFont val="Tahoma"/>
            <family val="2"/>
          </rPr>
          <t>Eventos derivados de alterações legislativas ou normativas que podem comprometer as atividades da UFPA.</t>
        </r>
      </text>
    </comment>
    <comment ref="Q8" authorId="0" shapeId="0" xr:uid="{00000000-0006-0000-0B00-000017000000}">
      <text>
        <r>
          <rPr>
            <b/>
            <sz val="9"/>
            <color indexed="81"/>
            <rFont val="Tahoma"/>
            <family val="2"/>
          </rPr>
          <t>Eventos que podem comprometer as atividades da UFPA, normalmente associados a falhas, deficiência ou inadequação de processos internos, pessoas, infraestrutura e sistemas.</t>
        </r>
      </text>
    </comment>
    <comment ref="R8" authorId="0" shapeId="0" xr:uid="{00000000-0006-0000-0B00-000018000000}">
      <text>
        <r>
          <rPr>
            <b/>
            <sz val="9"/>
            <color indexed="81"/>
            <rFont val="Tahoma"/>
            <family val="2"/>
          </rPr>
          <t>Vulnerabilidade que pode favorecer ou facilitar a ocorrência de práticas de corrupção, fraudes, irregularidades e/ou desvios éticos e de conduta, podendo comprometer os objetivos da instituição.</t>
        </r>
      </text>
    </comment>
    <comment ref="S8" authorId="0" shapeId="0" xr:uid="{00000000-0006-0000-0B00-000019000000}">
      <text>
        <r>
          <rPr>
            <b/>
            <sz val="9"/>
            <color indexed="81"/>
            <rFont val="Tahoma"/>
            <family val="2"/>
          </rPr>
          <t>Eventos que podem comprometer a capacidade do órgão ou entidade de contar com os recursos orçamentários e financeiros necessários à realização de suas atividades, ou eventos que possam comprometer a própria execução orçamentária, como atrasos no cronograma de licitações.</t>
        </r>
      </text>
    </comment>
    <comment ref="T8" authorId="0" shapeId="0" xr:uid="{00000000-0006-0000-0B00-00001A000000}">
      <text>
        <r>
          <rPr>
            <b/>
            <sz val="9"/>
            <color indexed="81"/>
            <rFont val="Tahoma"/>
            <family val="2"/>
          </rPr>
          <t>descrever o controle a ser implementado. Nos casos dos riscos dentro do apetite da UFPA, esse campo já aparece com a ação a ser executada, portanto não precisa ser preenchido.</t>
        </r>
      </text>
    </comment>
    <comment ref="U8" authorId="0" shapeId="0" xr:uid="{00000000-0006-0000-0B00-00001B000000}">
      <text>
        <r>
          <rPr>
            <b/>
            <sz val="9"/>
            <color indexed="81"/>
            <rFont val="Tahoma"/>
            <family val="2"/>
          </rPr>
          <t>informar o prazo de implementação do controle.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6" authorId="0" shapeId="0" xr:uid="{00000000-0006-0000-1400-000001000000}">
      <text>
        <r>
          <rPr>
            <b/>
            <sz val="9"/>
            <color indexed="81"/>
            <rFont val="Tahoma"/>
            <family val="2"/>
          </rPr>
          <t>deve seguir o passo a passo da etapa de identificação do risco descrita na metodologia de gestão de riscos da UFPA</t>
        </r>
      </text>
    </comment>
    <comment ref="G6" authorId="0" shapeId="0" xr:uid="{00000000-0006-0000-1400-000002000000}">
      <text>
        <r>
          <rPr>
            <b/>
            <sz val="9"/>
            <color indexed="81"/>
            <rFont val="Tahoma"/>
            <family val="2"/>
          </rPr>
          <t>deve seguir o passo a passo da etapa de avaliação do risco descrito na metodologia, à exceção dos campos pré-configurados</t>
        </r>
      </text>
    </comment>
    <comment ref="N6" authorId="0" shapeId="0" xr:uid="{00000000-0006-0000-1400-000003000000}">
      <text>
        <r>
          <rPr>
            <b/>
            <sz val="9"/>
            <color indexed="81"/>
            <rFont val="Tahoma"/>
            <family val="2"/>
          </rPr>
          <t>deve seguir o passo a passo da etapa de tratamento de risco descrito na metodologia, à exceção dos campos pré-configurados:</t>
        </r>
      </text>
    </comment>
    <comment ref="U6" authorId="0" shapeId="0" xr:uid="{00000000-0006-0000-1400-000004000000}">
      <text>
        <r>
          <rPr>
            <b/>
            <sz val="9"/>
            <color indexed="81"/>
            <rFont val="Tahoma"/>
            <family val="2"/>
          </rPr>
          <t>deve seguir as orientações da etapa de comunicação e tratamento do risco descritas na metodologia</t>
        </r>
      </text>
    </comment>
    <comment ref="B7" authorId="0" shapeId="0" xr:uid="{00000000-0006-0000-1400-000005000000}">
      <text>
        <r>
          <rPr>
            <b/>
            <sz val="9"/>
            <color indexed="81"/>
            <rFont val="Tahoma"/>
            <family val="2"/>
          </rPr>
          <t>informar onde será aplicada a gestão de riscos (processo, projeto, ação, atividade, objetivo, plano, etc...). No caso de riscos diferentes associados a um mesmo objeto de risco, a descrição do objeto será padrão, a fim de permitir o uso de filtros de seleção.</t>
        </r>
      </text>
    </comment>
    <comment ref="C7" authorId="0" shapeId="0" xr:uid="{00000000-0006-0000-1400-000006000000}">
      <text>
        <r>
          <rPr>
            <b/>
            <sz val="9"/>
            <color indexed="81"/>
            <rFont val="Tahoma"/>
            <family val="2"/>
          </rPr>
          <t>informar a subunidade que está executando o processo de gestão de riscos associada ao objeto analisado.</t>
        </r>
      </text>
    </comment>
    <comment ref="D7" authorId="0" shapeId="0" xr:uid="{00000000-0006-0000-1400-000007000000}">
      <text>
        <r>
          <rPr>
            <b/>
            <sz val="9"/>
            <color indexed="81"/>
            <rFont val="Tahoma"/>
            <family val="2"/>
          </rPr>
          <t>descrever o risco associado ao objeto de risco analisado. Deverá ser preenchido um risco por célula do Excel.</t>
        </r>
      </text>
    </comment>
    <comment ref="E7" authorId="0" shapeId="0" xr:uid="{00000000-0006-0000-1400-000008000000}">
      <text>
        <r>
          <rPr>
            <b/>
            <sz val="9"/>
            <color indexed="81"/>
            <rFont val="Tahoma"/>
            <family val="2"/>
          </rPr>
          <t>descrever na mesma célula os eventos que podem ocasionar a ocorrência do risco.</t>
        </r>
      </text>
    </comment>
    <comment ref="F7" authorId="0" shapeId="0" xr:uid="{00000000-0006-0000-1400-000009000000}">
      <text>
        <r>
          <rPr>
            <b/>
            <sz val="9"/>
            <color indexed="81"/>
            <rFont val="Tahoma"/>
            <family val="2"/>
          </rPr>
          <t>descrever na mesma célula as consequências que a ocorrência do risco pode gerar no objeto de risco analisado.</t>
        </r>
      </text>
    </comment>
    <comment ref="M7" authorId="0" shapeId="0" xr:uid="{00000000-0006-0000-1400-00000A000000}">
      <text>
        <r>
          <rPr>
            <b/>
            <sz val="9"/>
            <color indexed="81"/>
            <rFont val="Tahoma"/>
            <family val="2"/>
          </rPr>
          <t>será atribuído automaticamente, informando a ação a ser executada.</t>
        </r>
      </text>
    </comment>
    <comment ref="N7" authorId="0" shapeId="0" xr:uid="{00000000-0006-0000-1400-00000B000000}">
      <text>
        <r>
          <rPr>
            <b/>
            <sz val="9"/>
            <color indexed="81"/>
            <rFont val="Tahoma"/>
            <family val="2"/>
          </rPr>
          <t>selecionar SIM ou NÃO para o enquadramento dos riscos de acordo com os tipos de riscos adotados pela UFPA em sua metodologia.</t>
        </r>
      </text>
    </comment>
    <comment ref="R7" authorId="0" shapeId="0" xr:uid="{00000000-0006-0000-1400-00000C000000}">
      <text>
        <r>
          <rPr>
            <b/>
            <sz val="9"/>
            <color indexed="81"/>
            <rFont val="Tahoma"/>
            <family val="2"/>
          </rPr>
          <t>selecionar SIM ou NÃO se o risco compromete a capacidade orçamentária/financeira da UFPA ou se não compromete esse aspecto.</t>
        </r>
      </text>
    </comment>
    <comment ref="S7" authorId="0" shapeId="0" xr:uid="{00000000-0006-0000-1400-00000D000000}">
      <text>
        <r>
          <rPr>
            <b/>
            <sz val="9"/>
            <color indexed="81"/>
            <rFont val="Tahoma"/>
            <family val="2"/>
          </rPr>
          <t>descrever o controle a ser implementado. Nos casos dos riscos dentro do apetite da UFPA, esse campo já aparece com a ação a ser executada, portanto não precisa ser preenchido.</t>
        </r>
      </text>
    </comment>
    <comment ref="U7" authorId="0" shapeId="0" xr:uid="{00000000-0006-0000-1400-00000E000000}">
      <text>
        <r>
          <rPr>
            <b/>
            <sz val="9"/>
            <color indexed="81"/>
            <rFont val="Tahoma"/>
            <family val="2"/>
          </rPr>
          <t xml:space="preserve">relatar o comportamento do risco residual quanto ao apetite a risco da UFPA, justificando os casos de ocorrência do risco e a efetividade das ações de tratamento. </t>
        </r>
      </text>
    </comment>
    <comment ref="G8" authorId="0" shapeId="0" xr:uid="{00000000-0006-0000-1400-00000F000000}">
      <text>
        <r>
          <rPr>
            <b/>
            <sz val="9"/>
            <color indexed="81"/>
            <rFont val="Tahoma"/>
            <family val="2"/>
          </rPr>
          <t>selecionar a opção de acordo com as escalas adotadas pela metodologia de gestão de risco da UFPA, que podem ser consultadas na parte superior da planilha.</t>
        </r>
      </text>
    </comment>
    <comment ref="H8" authorId="0" shapeId="0" xr:uid="{00000000-0006-0000-1400-000010000000}">
      <text>
        <r>
          <rPr>
            <b/>
            <sz val="9"/>
            <color indexed="81"/>
            <rFont val="Tahoma"/>
            <family val="2"/>
          </rPr>
          <t>será atribuído automaticamente, correspondendo à análise efetuada.</t>
        </r>
        <r>
          <rPr>
            <sz val="9"/>
            <color indexed="81"/>
            <rFont val="Tahoma"/>
            <family val="2"/>
          </rPr>
          <t xml:space="preserve">
</t>
        </r>
      </text>
    </comment>
    <comment ref="I8" authorId="0" shapeId="0" xr:uid="{00000000-0006-0000-1400-000011000000}">
      <text>
        <r>
          <rPr>
            <b/>
            <sz val="9"/>
            <color indexed="81"/>
            <rFont val="Tahoma"/>
            <family val="2"/>
          </rPr>
          <t>selecionar a opção de acordo com as escalas adotadas pela metodologia de gestão de risco da UFPA, que podem ser consultadas na parte superior da planilha.</t>
        </r>
      </text>
    </comment>
    <comment ref="J8" authorId="0" shapeId="0" xr:uid="{00000000-0006-0000-1400-000012000000}">
      <text>
        <r>
          <rPr>
            <b/>
            <sz val="9"/>
            <color indexed="81"/>
            <rFont val="Tahoma"/>
            <family val="2"/>
          </rPr>
          <t>será atribuído automaticamente, correspondendo à análise efetuada.</t>
        </r>
        <r>
          <rPr>
            <sz val="9"/>
            <color indexed="81"/>
            <rFont val="Tahoma"/>
            <family val="2"/>
          </rPr>
          <t xml:space="preserve">
</t>
        </r>
      </text>
    </comment>
    <comment ref="K8" authorId="0" shapeId="0" xr:uid="{00000000-0006-0000-1400-000013000000}">
      <text>
        <r>
          <rPr>
            <b/>
            <sz val="9"/>
            <color indexed="81"/>
            <rFont val="Tahoma"/>
            <family val="2"/>
          </rPr>
          <t>será atribuído automaticamente, de acordo com o resultado da multiplicação entre o peso da probabilidade e impacto, enquadrando o risco de acordo com a Matriz de Classificação do Risco, que pode ser consultada na parte superior da planilha.</t>
        </r>
      </text>
    </comment>
    <comment ref="L8" authorId="0" shapeId="0" xr:uid="{00000000-0006-0000-1400-000014000000}">
      <text>
        <r>
          <rPr>
            <b/>
            <sz val="9"/>
            <color indexed="81"/>
            <rFont val="Tahoma"/>
            <family val="2"/>
          </rPr>
          <t>será atribuído automaticamente, de acordo com o resultado da multiplicação entre o peso da probabilidade e impacto, enquadrando o risco de acordo com a Matriz de Classificação do Risco, que pode ser consultada na parte superior da planilha.</t>
        </r>
      </text>
    </comment>
    <comment ref="N8" authorId="0" shapeId="0" xr:uid="{00000000-0006-0000-1400-000015000000}">
      <text>
        <r>
          <rPr>
            <b/>
            <sz val="9"/>
            <color indexed="81"/>
            <rFont val="Tahoma"/>
            <family val="2"/>
          </rPr>
          <t>Eventos que podem comprometer a confiança da sociedade (ou de parceiros, de clientes ou de fornecedores) em relação à capacidade da UFPA em cumprir sua missão institucional.</t>
        </r>
      </text>
    </comment>
    <comment ref="O8" authorId="0" shapeId="0" xr:uid="{00000000-0006-0000-1400-000016000000}">
      <text>
        <r>
          <rPr>
            <b/>
            <sz val="9"/>
            <color indexed="81"/>
            <rFont val="Tahoma"/>
            <family val="2"/>
          </rPr>
          <t>Eventos derivados de alterações legislativas ou normativas que podem comprometer as atividades da UFPA.</t>
        </r>
      </text>
    </comment>
    <comment ref="P8" authorId="0" shapeId="0" xr:uid="{00000000-0006-0000-1400-000017000000}">
      <text>
        <r>
          <rPr>
            <b/>
            <sz val="9"/>
            <color indexed="81"/>
            <rFont val="Tahoma"/>
            <family val="2"/>
          </rPr>
          <t>Eventos que podem comprometer as atividades da UFPA, normalmente associados a falhas, deficiência ou inadequação de processos internos, pessoas, infraestrutura e sistemas.</t>
        </r>
      </text>
    </comment>
    <comment ref="Q8" authorId="0" shapeId="0" xr:uid="{00000000-0006-0000-1400-000018000000}">
      <text>
        <r>
          <rPr>
            <b/>
            <sz val="9"/>
            <color indexed="81"/>
            <rFont val="Tahoma"/>
            <family val="2"/>
          </rPr>
          <t>Vulnerabilidade que pode favorecer ou facilitar a ocorrência de práticas de corrupção, fraudes, irregularidades e/ou desvios éticos e de conduta, podendo comprometer os objetivos da instituição.</t>
        </r>
      </text>
    </comment>
    <comment ref="R8" authorId="0" shapeId="0" xr:uid="{00000000-0006-0000-1400-000019000000}">
      <text>
        <r>
          <rPr>
            <b/>
            <sz val="9"/>
            <color indexed="81"/>
            <rFont val="Tahoma"/>
            <family val="2"/>
          </rPr>
          <t>Eventos que podem comprometer a capacidade do órgão ou entidade de contar com os recursos orçamentários e financeiros necessários à realização de suas atividades, ou eventos que possam comprometer a própria execução orçamentária, como atrasos no cronograma de licitações.</t>
        </r>
      </text>
    </comment>
    <comment ref="S8" authorId="0" shapeId="0" xr:uid="{00000000-0006-0000-1400-00001A000000}">
      <text>
        <r>
          <rPr>
            <b/>
            <sz val="9"/>
            <color indexed="81"/>
            <rFont val="Tahoma"/>
            <family val="2"/>
          </rPr>
          <t>descrever o controle a ser implementado. Nos casos dos riscos dentro do apetite da UFPA, esse campo já aparece com a ação a ser executada, portanto não precisa ser preenchido.</t>
        </r>
      </text>
    </comment>
    <comment ref="T8" authorId="0" shapeId="0" xr:uid="{00000000-0006-0000-1400-00001B000000}">
      <text>
        <r>
          <rPr>
            <b/>
            <sz val="9"/>
            <color indexed="81"/>
            <rFont val="Tahoma"/>
            <family val="2"/>
          </rPr>
          <t>informar o prazo de implementação do controle.</t>
        </r>
      </text>
    </comment>
  </commentList>
</comments>
</file>

<file path=xl/sharedStrings.xml><?xml version="1.0" encoding="utf-8"?>
<sst xmlns="http://schemas.openxmlformats.org/spreadsheetml/2006/main" count="3223" uniqueCount="875">
  <si>
    <t>Escala de Probabilidade</t>
  </si>
  <si>
    <t>PROBABILIDADE</t>
  </si>
  <si>
    <t>DESCRIÇÃO DA PROBABILIDADE</t>
  </si>
  <si>
    <t>PESO</t>
  </si>
  <si>
    <t>Muito Baixa</t>
  </si>
  <si>
    <r>
      <rPr>
        <b/>
        <sz val="11"/>
        <color theme="1"/>
        <rFont val="Calibri"/>
        <family val="2"/>
        <scheme val="minor"/>
      </rPr>
      <t xml:space="preserve">Improvável. </t>
    </r>
    <r>
      <rPr>
        <sz val="11"/>
        <color theme="1"/>
        <rFont val="Calibri"/>
        <family val="2"/>
        <scheme val="minor"/>
      </rPr>
      <t>Em situações excepcionais, o evento poderá até ocorrer, mas nada nas circunstâncias indica essa possibilidade</t>
    </r>
  </si>
  <si>
    <t>Baixa</t>
  </si>
  <si>
    <r>
      <rPr>
        <b/>
        <sz val="11"/>
        <color theme="1"/>
        <rFont val="Calibri"/>
        <family val="2"/>
        <scheme val="minor"/>
      </rPr>
      <t>Rara.</t>
    </r>
    <r>
      <rPr>
        <sz val="11"/>
        <color theme="1"/>
        <rFont val="Calibri"/>
        <family val="2"/>
        <scheme val="minor"/>
      </rPr>
      <t xml:space="preserve"> De forma inesperada ou casual, o evento poderá ocorrer, pois as circunstâncias pouco indicam essa possibilidade</t>
    </r>
  </si>
  <si>
    <t>Média</t>
  </si>
  <si>
    <r>
      <rPr>
        <b/>
        <sz val="11"/>
        <color theme="1"/>
        <rFont val="Calibri"/>
        <family val="2"/>
        <scheme val="minor"/>
      </rPr>
      <t xml:space="preserve">Possível. </t>
    </r>
    <r>
      <rPr>
        <sz val="11"/>
        <color theme="1"/>
        <rFont val="Calibri"/>
        <family val="2"/>
        <scheme val="minor"/>
      </rPr>
      <t>De alguma forma, o evento poderá ocorrer, pois as circunstâncias indicam moderadamente essa possibilidade.</t>
    </r>
  </si>
  <si>
    <t xml:space="preserve">Alta </t>
  </si>
  <si>
    <r>
      <rPr>
        <b/>
        <sz val="11"/>
        <color theme="1"/>
        <rFont val="Calibri"/>
        <family val="2"/>
        <scheme val="minor"/>
      </rPr>
      <t>Provável.</t>
    </r>
    <r>
      <rPr>
        <sz val="11"/>
        <color theme="1"/>
        <rFont val="Calibri"/>
        <family val="2"/>
        <scheme val="minor"/>
      </rPr>
      <t xml:space="preserve"> De forma até esperada, o evento poderá ocorrer, pois as circunstâncias indicam fortemente essa possibilidade.</t>
    </r>
  </si>
  <si>
    <t>Muito Alta</t>
  </si>
  <si>
    <r>
      <rPr>
        <b/>
        <sz val="11"/>
        <color theme="1"/>
        <rFont val="Calibri"/>
        <family val="2"/>
        <scheme val="minor"/>
      </rPr>
      <t>Certeza.</t>
    </r>
    <r>
      <rPr>
        <sz val="11"/>
        <color theme="1"/>
        <rFont val="Calibri"/>
        <family val="2"/>
        <scheme val="minor"/>
      </rPr>
      <t xml:space="preserve"> De forma inequívoca, o evento ocorrerá, as circunstâncias indicam claramente essa possibilidade.</t>
    </r>
  </si>
  <si>
    <t>Escala de Impacto</t>
  </si>
  <si>
    <t>IMPACTO</t>
  </si>
  <si>
    <t>DESCRIÇÃO DO IMPACTO</t>
  </si>
  <si>
    <t>Muito Baixo</t>
  </si>
  <si>
    <r>
      <rPr>
        <b/>
        <sz val="11"/>
        <color theme="1"/>
        <rFont val="Calibri"/>
        <family val="2"/>
        <scheme val="minor"/>
      </rPr>
      <t>Mínimo</t>
    </r>
    <r>
      <rPr>
        <sz val="11"/>
        <color theme="1"/>
        <rFont val="Calibri"/>
        <family val="2"/>
        <scheme val="minor"/>
      </rPr>
      <t xml:space="preserve"> impacto nos objetivos.</t>
    </r>
  </si>
  <si>
    <t>Baixo</t>
  </si>
  <si>
    <r>
      <rPr>
        <b/>
        <sz val="11"/>
        <color theme="1"/>
        <rFont val="Calibri"/>
        <family val="2"/>
        <scheme val="minor"/>
      </rPr>
      <t>Pequeno</t>
    </r>
    <r>
      <rPr>
        <sz val="11"/>
        <color theme="1"/>
        <rFont val="Calibri"/>
        <family val="2"/>
        <scheme val="minor"/>
      </rPr>
      <t xml:space="preserve"> impacto nos objetivos.</t>
    </r>
  </si>
  <si>
    <t>Médio</t>
  </si>
  <si>
    <r>
      <rPr>
        <b/>
        <sz val="11"/>
        <color theme="1"/>
        <rFont val="Calibri"/>
        <family val="2"/>
        <scheme val="minor"/>
      </rPr>
      <t>Moderado</t>
    </r>
    <r>
      <rPr>
        <sz val="11"/>
        <color theme="1"/>
        <rFont val="Calibri"/>
        <family val="2"/>
        <scheme val="minor"/>
      </rPr>
      <t xml:space="preserve"> impacto nos objetivos, porém recuperável.</t>
    </r>
  </si>
  <si>
    <t>Alto</t>
  </si>
  <si>
    <r>
      <rPr>
        <b/>
        <sz val="11"/>
        <color theme="1"/>
        <rFont val="Calibri"/>
        <family val="2"/>
        <scheme val="minor"/>
      </rPr>
      <t>Signiﬁcativo</t>
    </r>
    <r>
      <rPr>
        <sz val="11"/>
        <color theme="1"/>
        <rFont val="Calibri"/>
        <family val="2"/>
        <scheme val="minor"/>
      </rPr>
      <t xml:space="preserve"> impacto nos objetivos, de difícil reversão.</t>
    </r>
  </si>
  <si>
    <t>Muito Alto</t>
  </si>
  <si>
    <r>
      <rPr>
        <b/>
        <sz val="11"/>
        <color theme="1"/>
        <rFont val="Calibri"/>
        <family val="2"/>
        <scheme val="minor"/>
      </rPr>
      <t>Catastróﬁco</t>
    </r>
    <r>
      <rPr>
        <sz val="11"/>
        <color theme="1"/>
        <rFont val="Calibri"/>
        <family val="2"/>
        <scheme val="minor"/>
      </rPr>
      <t xml:space="preserve"> impacto nos objetivos, de forma irreversível.</t>
    </r>
  </si>
  <si>
    <t>Matriz de Classificação de Risco</t>
  </si>
  <si>
    <t>RISCO</t>
  </si>
  <si>
    <t>ESCALA</t>
  </si>
  <si>
    <t>RB (Risco Baixo)</t>
  </si>
  <si>
    <t>0 - 9,99</t>
  </si>
  <si>
    <t>RM (Risco Médio)</t>
  </si>
  <si>
    <t>10 - 39,99</t>
  </si>
  <si>
    <t>RA (Risco Alto)</t>
  </si>
  <si>
    <t>40 - 79,99</t>
  </si>
  <si>
    <t>RE (Risco Extremo)</t>
  </si>
  <si>
    <t>80 - 100</t>
  </si>
  <si>
    <t>Matriz de Eficácia dos Controles</t>
  </si>
  <si>
    <t>EFICÁCIA</t>
  </si>
  <si>
    <t>AVALIAÇÃO DO DESENHO E IMPLEMENTAÇÃO DOS CONTROLES
(ATRIBUTOS DO CONTROLE)</t>
  </si>
  <si>
    <t>RISCO DO CONTROLE</t>
  </si>
  <si>
    <t>Inexistente</t>
  </si>
  <si>
    <t>Controles inexistentes, mal desenhados
ou mal implementados, isto é, não funcionais.</t>
  </si>
  <si>
    <t>Muito Alto
1,0</t>
  </si>
  <si>
    <t>Fraco</t>
  </si>
  <si>
    <t>Controles têm abordagens ad hoc, tendem a ser aplicados
caso a caso, a responsabilidade é individual, havendo
elevado grau de conﬁança no conhecimento das pessoas.</t>
  </si>
  <si>
    <t>Alto
0,8</t>
  </si>
  <si>
    <t>Mediano</t>
  </si>
  <si>
    <t>Controles implementados mitigam alguns aspectos do risco, mas
não contemplam todos os aspectos relevantes do risco, devido a deﬁciências no desenho ou nas ferramentas utilizadas.</t>
  </si>
  <si>
    <t>Médio
0,6</t>
  </si>
  <si>
    <t>Satisfatório</t>
  </si>
  <si>
    <t>Controles implementados e sustentados por ferramentas
adequadas e, embora passíveis de aperfeiçoamento,
mitigam o risco satisfatoriamente.</t>
  </si>
  <si>
    <t>Baixo
0,4</t>
  </si>
  <si>
    <t>Forte</t>
  </si>
  <si>
    <t>Controles implementados podem ser considerados
a “melhor prática”, mitigando todos os
aspectos relevantes do risco.</t>
  </si>
  <si>
    <t>Muito Baixo
0,2</t>
  </si>
  <si>
    <t>Matriz Apetite a Riscos</t>
  </si>
  <si>
    <t>Impacto</t>
  </si>
  <si>
    <t>Muito
Alto
10</t>
  </si>
  <si>
    <t>10
RM</t>
  </si>
  <si>
    <t>20
RM</t>
  </si>
  <si>
    <t>50
RA</t>
  </si>
  <si>
    <t>80
RE</t>
  </si>
  <si>
    <t>100
RE</t>
  </si>
  <si>
    <t>Alto
8</t>
  </si>
  <si>
    <t>8
RB</t>
  </si>
  <si>
    <t>16
RM</t>
  </si>
  <si>
    <t>40
RA</t>
  </si>
  <si>
    <t>64
RA</t>
  </si>
  <si>
    <t>Médio
5</t>
  </si>
  <si>
    <t>5
RB</t>
  </si>
  <si>
    <t>25
RM</t>
  </si>
  <si>
    <t>Baixo
2</t>
  </si>
  <si>
    <t>2
RB</t>
  </si>
  <si>
    <t>4
RB</t>
  </si>
  <si>
    <t>Muito
Baixo
1</t>
  </si>
  <si>
    <t>1
RB</t>
  </si>
  <si>
    <t>Muito
Baixa
1</t>
  </si>
  <si>
    <t>Baixa
2</t>
  </si>
  <si>
    <t>Média
5</t>
  </si>
  <si>
    <t>Alta
8</t>
  </si>
  <si>
    <t>Muito
Alta
10</t>
  </si>
  <si>
    <t>Probabilidade</t>
  </si>
  <si>
    <t>Diretrizes para Priorização e Tratamento</t>
  </si>
  <si>
    <t>RESPOSTA AO RISCO</t>
  </si>
  <si>
    <t>PRIORIZAÇÃO DE TRATAMENTO</t>
  </si>
  <si>
    <t>Aceitar</t>
  </si>
  <si>
    <t>Ação de monitoramento e Gestão*</t>
  </si>
  <si>
    <t>Aceitar / Transferir</t>
  </si>
  <si>
    <t>Transferir / Mitigar / Evitar</t>
  </si>
  <si>
    <t>Ação de médio e curto prazo</t>
  </si>
  <si>
    <t>Mitigar / Evitar</t>
  </si>
  <si>
    <t>Ação imediata</t>
  </si>
  <si>
    <t>PROCESSO / PROJETO / EVENTO</t>
  </si>
  <si>
    <t>Matriz de Gestão de Riscos</t>
  </si>
  <si>
    <t>OBJETIVO IMPACTADO</t>
  </si>
  <si>
    <t>PARTES INTERESSADAS</t>
  </si>
  <si>
    <t>RESCURSOS ENVOLVIDOS</t>
  </si>
  <si>
    <t>IDENTIFICAÇÃO</t>
  </si>
  <si>
    <t>ANÁLISE</t>
  </si>
  <si>
    <t>AVALIAÇÃO</t>
  </si>
  <si>
    <t>TRATAMENTO</t>
  </si>
  <si>
    <t>PLANO DE AÇÃO</t>
  </si>
  <si>
    <t>Descrição Risco</t>
  </si>
  <si>
    <t>Categoria</t>
  </si>
  <si>
    <t>Causas</t>
  </si>
  <si>
    <t>Consequências</t>
  </si>
  <si>
    <t>Probabilidade
(P)</t>
  </si>
  <si>
    <t>Impacto
(I)</t>
  </si>
  <si>
    <t>Risco Inerente
(P X I = RI)</t>
  </si>
  <si>
    <t xml:space="preserve">Controles
Existentes </t>
  </si>
  <si>
    <t xml:space="preserve">Avaliação
dos Controles
(C) </t>
  </si>
  <si>
    <t>Risco Residual 
(RI X C = RR)</t>
  </si>
  <si>
    <t xml:space="preserve">Classificação do Risco Inerente </t>
  </si>
  <si>
    <t xml:space="preserve">Classificação do Risco Residual </t>
  </si>
  <si>
    <t>Tratamento
do Risco</t>
  </si>
  <si>
    <t>Resposta ao Risco (controle)</t>
  </si>
  <si>
    <t xml:space="preserve">O quê </t>
  </si>
  <si>
    <t xml:space="preserve">Por que </t>
  </si>
  <si>
    <t xml:space="preserve">Quem </t>
  </si>
  <si>
    <t xml:space="preserve">Quanto </t>
  </si>
  <si>
    <t xml:space="preserve">Como </t>
  </si>
  <si>
    <t xml:space="preserve">Quando </t>
  </si>
  <si>
    <t xml:space="preserve">Onde </t>
  </si>
  <si>
    <t xml:space="preserve">Viagem de férias </t>
  </si>
  <si>
    <t>Passar férias em hotel na cidade de Salvador-BA, no mês de julho</t>
  </si>
  <si>
    <t>Pais e filhos</t>
  </si>
  <si>
    <t>Veículo, Hotéis, bagagens, etc...</t>
  </si>
  <si>
    <t>Acidente</t>
  </si>
  <si>
    <t>Riscos Operacionais</t>
  </si>
  <si>
    <t>Estrada precária
Tráfego intenso
Motorista sem boas condições físicas</t>
  </si>
  <si>
    <t>Interrupção da viagem
Danos à integridade física</t>
  </si>
  <si>
    <t>Busca de vias alternativas</t>
  </si>
  <si>
    <t>RE</t>
  </si>
  <si>
    <t>RA</t>
  </si>
  <si>
    <t>Mitigar</t>
  </si>
  <si>
    <t xml:space="preserve">
Período de descanso para o motorista (Rodízio motoristas)
Conduzir de dia</t>
  </si>
  <si>
    <t>Resposta ao Risco</t>
  </si>
  <si>
    <t>Para tratamento do risco</t>
  </si>
  <si>
    <t>Motoristas</t>
  </si>
  <si>
    <t>R$</t>
  </si>
  <si>
    <t>Planejando paradas para intercalar os condutores e realizando pernoites em hotéis</t>
  </si>
  <si>
    <t>Antes da viagem
e durante a viagem
(de 08:00h às 18:00h)</t>
  </si>
  <si>
    <t>Postos de combustíveis / Restaurantes / Hotéis</t>
  </si>
  <si>
    <t>Quebra do veículo
(falha mecânica)</t>
  </si>
  <si>
    <t>Veículo sem manutenção
Rodovia em más condições</t>
  </si>
  <si>
    <t>Atraso e/ou cancelamento da viagem
Danos materiais</t>
  </si>
  <si>
    <t>Manutenção prévia</t>
  </si>
  <si>
    <t>RM</t>
  </si>
  <si>
    <t>Transferir</t>
  </si>
  <si>
    <t xml:space="preserve"> Verificar itens de segurança obrigatórios
Fazer seguro</t>
  </si>
  <si>
    <t>Dono do veículo</t>
  </si>
  <si>
    <t>Contratando seguro para acidentes</t>
  </si>
  <si>
    <t>Antes da viagem</t>
  </si>
  <si>
    <t>Seguradora / oficina credenciada</t>
  </si>
  <si>
    <t>Indisponibilidade de vaga hoteleira</t>
  </si>
  <si>
    <t>Hotel lotado (alta temporada)
Programação de férias deficiente (falha de planejamento)</t>
  </si>
  <si>
    <t>Cancelamento da viagem
Aumento do custo da hospedagem</t>
  </si>
  <si>
    <t>não há</t>
  </si>
  <si>
    <t>Evitar</t>
  </si>
  <si>
    <t>Confirmação da reserva com antecedência (site de hotéis)</t>
  </si>
  <si>
    <t>Pais</t>
  </si>
  <si>
    <t>Ligando para o hotel
Internet, etc...</t>
  </si>
  <si>
    <t>Local com Telefone / Internet</t>
  </si>
  <si>
    <t>Alteração do calendário escolar</t>
  </si>
  <si>
    <t>Riscos legais</t>
  </si>
  <si>
    <t>Greve de docentes na rede pública de ensino</t>
  </si>
  <si>
    <t>Frustração
Cancelamento da viagem</t>
  </si>
  <si>
    <t>RB</t>
  </si>
  <si>
    <t>não aplica</t>
  </si>
  <si>
    <t>não de aplica</t>
  </si>
  <si>
    <t>não se aplica</t>
  </si>
  <si>
    <t>Doença em membro da família</t>
  </si>
  <si>
    <t>Surtos e epidemias locais sem controle
Comida muito temperada (dendê)</t>
  </si>
  <si>
    <t>Cancelamento/inviabilização da viagem
Hospitalização 
Aumento do custo da viagem</t>
  </si>
  <si>
    <t>Imunização prévia (informações sobre prevenção)</t>
  </si>
  <si>
    <t>Filhos em recuperação escolar</t>
  </si>
  <si>
    <t>Risco de Imagem / Reputação</t>
  </si>
  <si>
    <t>Pais ausentes (acompanhamento escolar)</t>
  </si>
  <si>
    <t>Atraso ou cancelamento da viagem
Divisão da família</t>
  </si>
  <si>
    <t>Acompanhamento (controle escolar)</t>
  </si>
  <si>
    <t>Aulas de reforço</t>
  </si>
  <si>
    <t>Pais
Filhos</t>
  </si>
  <si>
    <t>Contratando Professor particular</t>
  </si>
  <si>
    <t>Escola de Reforço</t>
  </si>
  <si>
    <t>UNIDADE</t>
  </si>
  <si>
    <t>IDENTIFICAÇÃO DO RISCO</t>
  </si>
  <si>
    <t>AVALIAÇÃO DO RISCO</t>
  </si>
  <si>
    <t>TRATAMENTO DO RISCO</t>
  </si>
  <si>
    <t>COMUNICAÇÃO E MONITORAMENTO DO RISCO</t>
  </si>
  <si>
    <t>Objeto analisado</t>
  </si>
  <si>
    <t>Subunidade responsável</t>
  </si>
  <si>
    <t>Risco</t>
  </si>
  <si>
    <t>Causa(s)</t>
  </si>
  <si>
    <t>Consequência(s)</t>
  </si>
  <si>
    <t>Probabilidade (P)</t>
  </si>
  <si>
    <t>Impacto (I)</t>
  </si>
  <si>
    <t>Nível de Risco (P X I)</t>
  </si>
  <si>
    <t>Apetite ao Risco</t>
  </si>
  <si>
    <t>Tipos de Riscos</t>
  </si>
  <si>
    <t>Natureza do Risco</t>
  </si>
  <si>
    <t>Ação de Tratamento</t>
  </si>
  <si>
    <t>Informar o comportamento do nível do risco</t>
  </si>
  <si>
    <t>Análise</t>
  </si>
  <si>
    <t>Peso</t>
  </si>
  <si>
    <t>Classificação</t>
  </si>
  <si>
    <t>Imagem</t>
  </si>
  <si>
    <t>Legal</t>
  </si>
  <si>
    <t>Operacional</t>
  </si>
  <si>
    <t>Integridade</t>
  </si>
  <si>
    <t>Orçamentário / Financeiro</t>
  </si>
  <si>
    <t>Descrição</t>
  </si>
  <si>
    <t xml:space="preserve">Prazo </t>
  </si>
  <si>
    <t>EXEMPLO</t>
  </si>
  <si>
    <t>Não</t>
  </si>
  <si>
    <t>Sim</t>
  </si>
  <si>
    <t>Acompanhar a tramitação do processo</t>
  </si>
  <si>
    <t>Manutenção do contrato da empresa especializada no serviço de links de transporte de dados, para atender a demanda dos polos de Mocajuba e Baião vinculados ao Campus Universitário do Tocantins – Cametá</t>
  </si>
  <si>
    <t>EXEMPLO PDU CTIC</t>
  </si>
  <si>
    <t>Alta</t>
  </si>
  <si>
    <t>PROCESSO</t>
  </si>
  <si>
    <t>OBJETIVO / FINALIDADE</t>
  </si>
  <si>
    <t>UNIDADES ENVOLVIDAS</t>
  </si>
  <si>
    <t>SISTEMAS</t>
  </si>
  <si>
    <t>Objetivos Estratégicos</t>
  </si>
  <si>
    <t>Formar profissionais aptos para o mundo do trabalho e o exercício da cidadania.</t>
  </si>
  <si>
    <t>Valorizar a diversidade nos processos formativos.</t>
  </si>
  <si>
    <t>Propor alternativas tecnológicas, científicas e socioambientais para o desenvolvimento sustentável.</t>
  </si>
  <si>
    <t>Aprimorar a gestão acadêmica.</t>
  </si>
  <si>
    <r>
      <t xml:space="preserve">Fomentar ações integradas entre os </t>
    </r>
    <r>
      <rPr>
        <i/>
        <sz val="11"/>
        <color rgb="FF000000"/>
        <rFont val="Times New Roman"/>
        <family val="1"/>
      </rPr>
      <t>campi.</t>
    </r>
  </si>
  <si>
    <t>Elevar a qualidade dos cursos de Graduação e Pós-graduação.</t>
  </si>
  <si>
    <t>Integrar ações de ensino, pesquisa e extensão.</t>
  </si>
  <si>
    <t>Intensificar as relações com a sociedade civil e organizações públicas e privadas.</t>
  </si>
  <si>
    <t>Ampliar e consolidar as relações internacionais.</t>
  </si>
  <si>
    <t>Aprimorar a comunicação institucional.</t>
  </si>
  <si>
    <r>
      <t>Expandir e aperfeiçoar a gestão institucional na perspectiva multi</t>
    </r>
    <r>
      <rPr>
        <i/>
        <sz val="11"/>
        <color rgb="FF000000"/>
        <rFont val="Times New Roman"/>
        <family val="1"/>
      </rPr>
      <t>campi</t>
    </r>
    <r>
      <rPr>
        <sz val="11"/>
        <color rgb="FF000000"/>
        <rFont val="Times New Roman"/>
        <family val="1"/>
      </rPr>
      <t>.</t>
    </r>
  </si>
  <si>
    <t>Ampliar a descentralização da gestão orçamentária e financeira das unidades acadêmicas.</t>
  </si>
  <si>
    <t>Melhorar e fortalecer a governança dos processos internos</t>
  </si>
  <si>
    <t>Promover a responsabilidade socioambiental.</t>
  </si>
  <si>
    <t>Valorizar servidores com foco em resultados.</t>
  </si>
  <si>
    <t>Gerir estrategicamente o quadro de pessoal.</t>
  </si>
  <si>
    <t>Prover infraestrutura adequada às necessidades acadêmicas e administrativas.</t>
  </si>
  <si>
    <t>Assegurar a disponibilidade de sistemas essenciais de TI.</t>
  </si>
  <si>
    <t>Priorizar a alocação de recursos em iniciativas estratégicas.</t>
  </si>
  <si>
    <t>Ampliar a captação de recursos dos setores governamentais e não governamentais.</t>
  </si>
  <si>
    <t>ESCALA DE PROBABILIDADE</t>
  </si>
  <si>
    <t>DESCRIÇÃO</t>
  </si>
  <si>
    <t>Em situações excepcionais o evento poderá até ocorrer, mas
não há histórico conhecido do evento ou não há indícios que sinalizem sua ocorrência, portanto, é improvável que aconteça.</t>
  </si>
  <si>
    <t>O histórico conhecido aponta para baixa frequência, podendo
o evento ocorrer de forma inesperada ou casual.</t>
  </si>
  <si>
    <t>Repete-se com frequência razoável ou há indícios que
possa ocorrer de alguma forma.</t>
  </si>
  <si>
    <t>Repete-se com elevada frequência ou sua ocorrência é
até esperada pois os indícios apontam essa possibilidade.</t>
  </si>
  <si>
    <t>Os indícios indicam claramente que o evento ocorrerá,
portanto, é praticamente certo.</t>
  </si>
  <si>
    <t>ESCALA DE IMPACTO</t>
  </si>
  <si>
    <t>Não altera o alcance do objetivo.</t>
  </si>
  <si>
    <t>Compromete em alguma medida o alcance do objetivo, mas não impede o alcance da maior parte do atingimento do objetivo.</t>
  </si>
  <si>
    <t>Compromete razoavelmente o alcance do objetivo,
porém recuperável.</t>
  </si>
  <si>
    <t>Compromete a maior parte do atingimento do objetivo,
sendo de difícil reversão.</t>
  </si>
  <si>
    <t>Compromete totalmente ou quase totalmente o atingimento
do objetivo, de forma irreversível.</t>
  </si>
  <si>
    <t>MATRIZ DE CLASSIFICAÇÃO DO RISCO</t>
  </si>
  <si>
    <t>0 - 9</t>
  </si>
  <si>
    <t>10 - 39</t>
  </si>
  <si>
    <t>40 - 79</t>
  </si>
  <si>
    <t>MATRIZ DE PROBABILIDADE X IMPACTO</t>
  </si>
  <si>
    <t>NÍVEL DE RISCO</t>
  </si>
  <si>
    <t>APETITE A RISCO</t>
  </si>
  <si>
    <t>PRIORIZAÇÃO</t>
  </si>
  <si>
    <t>AÇÃO</t>
  </si>
  <si>
    <t>Dentro do apetite a risco.</t>
  </si>
  <si>
    <t>Os riscos baixo e médio estão dentro do apetite a riscos da UFPA, portanto, não precisam ser priorizados para tratamento, devendo ser apenas monitorados para que não evoluam para um patamar acima do apetite da Instituição.</t>
  </si>
  <si>
    <t>Monitorar o nível do risco.</t>
  </si>
  <si>
    <t>Fora do apetite a risco.</t>
  </si>
  <si>
    <r>
      <t xml:space="preserve">Os riscos alto e extremo </t>
    </r>
    <r>
      <rPr>
        <b/>
        <i/>
        <sz val="12"/>
        <color theme="1"/>
        <rFont val="Times New Roman"/>
        <family val="1"/>
      </rPr>
      <t>deverão</t>
    </r>
    <r>
      <rPr>
        <sz val="12"/>
        <color theme="1"/>
        <rFont val="Times New Roman"/>
        <family val="1"/>
      </rPr>
      <t xml:space="preserve"> ser priorizados para tratamento, pois estão fora do limite de apetite tolerado pela Instituição.</t>
    </r>
  </si>
  <si>
    <t>Elaborar ação de tratamento para o risco.</t>
  </si>
  <si>
    <t>Extremo</t>
  </si>
  <si>
    <r>
      <rPr>
        <b/>
        <i/>
        <sz val="25"/>
        <color theme="3" tint="-0.499984740745262"/>
        <rFont val="Calibri"/>
        <family val="2"/>
        <scheme val="minor"/>
      </rPr>
      <t xml:space="preserve">             </t>
    </r>
    <r>
      <rPr>
        <b/>
        <i/>
        <u/>
        <sz val="25"/>
        <color theme="3" tint="-0.499984740745262"/>
        <rFont val="Calibri"/>
        <family val="2"/>
        <scheme val="minor"/>
      </rPr>
      <t xml:space="preserve">Plano de Gestão de Riscos
</t>
    </r>
    <r>
      <rPr>
        <b/>
        <i/>
        <u/>
        <sz val="25"/>
        <color theme="3" tint="-0.499984740745262"/>
        <rFont val="Calibri"/>
        <family val="2"/>
        <scheme val="minor"/>
      </rPr>
      <t xml:space="preserve">Ciclo            </t>
    </r>
  </si>
  <si>
    <r>
      <rPr>
        <b/>
        <i/>
        <sz val="25"/>
        <color theme="3" tint="-0.499984740745262"/>
        <rFont val="Calibri"/>
        <family val="2"/>
        <scheme val="minor"/>
      </rPr>
      <t xml:space="preserve">                            </t>
    </r>
    <r>
      <rPr>
        <b/>
        <i/>
        <u/>
        <sz val="25"/>
        <color theme="3" tint="-0.499984740745262"/>
        <rFont val="Calibri"/>
        <family val="2"/>
        <scheme val="minor"/>
      </rPr>
      <t xml:space="preserve"> Plano de Gestão de Riscos - PDTIC 
</t>
    </r>
    <r>
      <rPr>
        <b/>
        <i/>
        <sz val="25"/>
        <color theme="3" tint="-0.499984740745262"/>
        <rFont val="Calibri"/>
        <family val="2"/>
        <scheme val="minor"/>
      </rPr>
      <t/>
    </r>
  </si>
  <si>
    <t>ID da ação</t>
  </si>
  <si>
    <t>A001</t>
  </si>
  <si>
    <t>Manutenção do acordo de cooperação técnica e financeira com a UFRN para utilização e suporte do sistema SIG-UFPA</t>
  </si>
  <si>
    <t>A002</t>
  </si>
  <si>
    <t>A003</t>
  </si>
  <si>
    <t>A004</t>
  </si>
  <si>
    <t>Contratação de empresa especializada no transporte de link de dados para os Campi de Cametá, Breves, Soure, Tucuruí, Abaetetuba e Salinópolis</t>
  </si>
  <si>
    <t>A005</t>
  </si>
  <si>
    <t>A006</t>
  </si>
  <si>
    <t>A007</t>
  </si>
  <si>
    <t>A008</t>
  </si>
  <si>
    <t>A009</t>
  </si>
  <si>
    <t>A010</t>
  </si>
  <si>
    <t>Contratação de empresa especializada no fornecimento de equipamentos para redes ethernet e sem fio para a comunidade universitária</t>
  </si>
  <si>
    <t>A011</t>
  </si>
  <si>
    <t>Aquisição de novos switches (borda e acesso) e rádios de rede sem fio para as unidades da UFPA da capital e interior do estado</t>
  </si>
  <si>
    <t>A012</t>
  </si>
  <si>
    <t>A013</t>
  </si>
  <si>
    <t>A014</t>
  </si>
  <si>
    <t>Aquisição de um novo firewall do tipo NGFW e um Web Application Firewall para garantir uma evolução nos ambientes computacionais do data center da UFPA</t>
  </si>
  <si>
    <t>A015</t>
  </si>
  <si>
    <t>A016</t>
  </si>
  <si>
    <t>Aquisição de novos computadores para as subunidades do CTIC e aparelhos VoIP para a expansão da rede de telefonia</t>
  </si>
  <si>
    <t>A017</t>
  </si>
  <si>
    <t>Manutenção do contrato com a empresa especializada no fornecimento de software para livrarias e editoras</t>
  </si>
  <si>
    <t>A018</t>
  </si>
  <si>
    <t>A019</t>
  </si>
  <si>
    <t>Manutenção do contrato com a empresa especializada no fornecimento de sistema informatizado para bibliotecas com as funcionalidades para registrar, acessar e obter relatórios sobre catalogação, aquisição, usuários, circulação de materiais e consulta ao catálogo on-line</t>
  </si>
  <si>
    <t>A020</t>
  </si>
  <si>
    <t>A021</t>
  </si>
  <si>
    <t>Contratação de empresa especializada no fornecimento de software para gestão de ouvidoria</t>
  </si>
  <si>
    <t>A022</t>
  </si>
  <si>
    <t>Mapear o processo de aprovação dos projetos de extensão, treinar a equipe gestora do módulo e a comunidade universitária para utilizar as funcionalidades do sistema</t>
  </si>
  <si>
    <t>A023</t>
  </si>
  <si>
    <t>Mapear o processo das ações de internacionalização da PROINTER para registro das mobilidades e convênios com outras instituições internacionais</t>
  </si>
  <si>
    <t>A024</t>
  </si>
  <si>
    <t>Implantação dos módulos de ensino infantil, fundamental, médio e técnico integrado, com a migração de dados do sistema legado</t>
  </si>
  <si>
    <t>A025</t>
  </si>
  <si>
    <t>Aprovar a nova resolução de carga horária docente e implantar a funcionalidade alocação do PID no SIGAA para substituir o SISPLAD</t>
  </si>
  <si>
    <t>A026</t>
  </si>
  <si>
    <t>Atualizar as funcionalidades do módulo de diploma e implantar a solução de diploma digital através da RNP</t>
  </si>
  <si>
    <t>A027</t>
  </si>
  <si>
    <t>Mapear o processo de solicitação, encaminhamento e resposta pela ouvidoria, ativar os perfis e responsabilidades no módulo, aplicar treinar para os gestores do módulo e a elaboração de manuais para a comunidade</t>
  </si>
  <si>
    <t>A028</t>
  </si>
  <si>
    <t>Adequar o COC com as variáveis obrigatórias no preenchimento do Censo da Educação Superior e a funcionalidade de receber arquivos de vídeos</t>
  </si>
  <si>
    <t>A029</t>
  </si>
  <si>
    <t>A030</t>
  </si>
  <si>
    <t>Desenvolver ou implantar um sistema para coleta, armazenamento e análise dos dados do Lattes sobre a produção científica e propriedade intelectual dos pesquisadores</t>
  </si>
  <si>
    <t>A031</t>
  </si>
  <si>
    <t>Implantar as funcionalidades de controle de imóveis no SIPAC para gerenciar a disponibilidade de espaços e ocorrências dentro dos prédios institucionais</t>
  </si>
  <si>
    <t>A032</t>
  </si>
  <si>
    <t>Implantar as funcionalidades de gestão de restaurantes universitários no SIPAC, com controle de acesso e relatórios diversos</t>
  </si>
  <si>
    <t>A033</t>
  </si>
  <si>
    <t>Implantar as funcionalidades de auditoria e controle no SIPAC</t>
  </si>
  <si>
    <t>A034</t>
  </si>
  <si>
    <t>Implantar as funcionalidades do módulo de infraestrutura do SIPAC</t>
  </si>
  <si>
    <t>A035</t>
  </si>
  <si>
    <t>Atualizar o SIPAC para a versão mais recente com suporte as funcionalidades do PagTesouro, PEN e demais integrações com os sistemas estruturantes do governo</t>
  </si>
  <si>
    <t>A036</t>
  </si>
  <si>
    <t>Adequar o módulo projetos/convênios do SIPAC para o fluxo de trabalho da diretoria de contratos da PROAD e também para ser utilizado no registro e publicização dos TEDs celebrados pela UFPA</t>
  </si>
  <si>
    <t>A037</t>
  </si>
  <si>
    <t>Implantar o Sistema Integrado de Gestão de Planejamento e Projetos (SIGPP)</t>
  </si>
  <si>
    <t>A038</t>
  </si>
  <si>
    <t>Atualizar e adequar o Sistema Integrado de Gestão Eletrônica de Documentos (SIGED) para suportar a digitalização do acervo acadêmico</t>
  </si>
  <si>
    <t>A039</t>
  </si>
  <si>
    <t>Atualizar o Sistema Integração de Gestão de Eleições (SIGEleição) para a versão mais recente disponibilizada, aplicando as correções e melhorias de segurança da informação no ambiente computacional</t>
  </si>
  <si>
    <t>A040</t>
  </si>
  <si>
    <t>A041</t>
  </si>
  <si>
    <t>A042</t>
  </si>
  <si>
    <t>Atualizar o SIGRH para a versão mais recente disponibilizada</t>
  </si>
  <si>
    <t>A043</t>
  </si>
  <si>
    <t>Implantar o módulo frequência no SIGRH</t>
  </si>
  <si>
    <t>A044</t>
  </si>
  <si>
    <t>Descentralizar o cadastro de designações e de atualização de unidade de exercício/lotação no módulo de cadastro do SIGRH</t>
  </si>
  <si>
    <t>A045</t>
  </si>
  <si>
    <t>Adicionar mais informações na a integração do SAGITTA com a API do Google para criação de contas, melhorar o desempenho do sistema e aumentar a segurança da informação</t>
  </si>
  <si>
    <t>A046</t>
  </si>
  <si>
    <t>Disponibilizar o SAGITTA para todas as unidades acadêmicas e administrativas que manifestarem interesse em utilizar o software</t>
  </si>
  <si>
    <t>A047</t>
  </si>
  <si>
    <t>A048</t>
  </si>
  <si>
    <t>Realizar o atendimento das solicitações de correção, ajustes e novas funcionalidades nos módulos do SIGAA</t>
  </si>
  <si>
    <t>A049</t>
  </si>
  <si>
    <t>Realizar o atendimento das solicitações de correção, ajustes e novas funcionalidades nos módulos do SIPAC</t>
  </si>
  <si>
    <t>A050</t>
  </si>
  <si>
    <t>A051</t>
  </si>
  <si>
    <t>Realizar o suporte a implantação do SIADS com migração de dados do SIPAC</t>
  </si>
  <si>
    <t>A052</t>
  </si>
  <si>
    <t>A053</t>
  </si>
  <si>
    <t>Instalar e configurar um novo storage para armazenamento de dados na sala de backup com replicação de dados</t>
  </si>
  <si>
    <t>A054</t>
  </si>
  <si>
    <t>A055</t>
  </si>
  <si>
    <t>Instalar e configurar dois novos servidores para os serviços de TIC disponibilizados pelo CTIC na sala de backup</t>
  </si>
  <si>
    <t>A056</t>
  </si>
  <si>
    <t>Instalar e configurar um novo equipamento de backup com suporte a deduplicação de dados e com maior capacidade de armazenamento para os serviços de TI principais da instituição</t>
  </si>
  <si>
    <t>A057</t>
  </si>
  <si>
    <t>Instalar e configurar o software de suporte disponibilizado pelo fabricante dos equipamentos adquiridos</t>
  </si>
  <si>
    <t>A058</t>
  </si>
  <si>
    <t>Instalar e configurar o software de gestão de servidores físicos, iDRAC, disponibilizados pelo fabricante dos equipamentos</t>
  </si>
  <si>
    <t>A059</t>
  </si>
  <si>
    <t>A060</t>
  </si>
  <si>
    <t>Instalar, configurar e disponibilizar um ambiente de computação em nuvem privada para hospedagem de serviços, banco de dados, sites e sistemas institucionais</t>
  </si>
  <si>
    <t>A061</t>
  </si>
  <si>
    <t>Realizar a migração dos principais serviços de TI da universidade para o novo ambiente computacional de nuvem privada</t>
  </si>
  <si>
    <t>A062</t>
  </si>
  <si>
    <t>Disponibilizar um ambiente de gestão para os serviços em nuvem</t>
  </si>
  <si>
    <t>A063</t>
  </si>
  <si>
    <t>Disponibilizar um dashboard com informações da conta institucional da universidade nos serviços do Google Workspace Education Fundamentals</t>
  </si>
  <si>
    <t>A064</t>
  </si>
  <si>
    <t>Implementar a políticas de cotas de armazenamento em nuvem do Google Workspace Education Fundamentals os usuários da comunidade universitária</t>
  </si>
  <si>
    <t>A065</t>
  </si>
  <si>
    <t>Disponibilizar um dashboard com informações da conta institucional da universidade nos serviços do Microsoft 365 A1</t>
  </si>
  <si>
    <t>A066</t>
  </si>
  <si>
    <t>Migrar todos os sites institucionais hospedados no CTIC para o novo painel de controle e gestão de sites</t>
  </si>
  <si>
    <t>A067</t>
  </si>
  <si>
    <t>Atualizar todos os servidores de hospedagem de site para a versão mais segura e estável de seu sistema operacional e demais bibliotecas necessárias</t>
  </si>
  <si>
    <t>A068</t>
  </si>
  <si>
    <t>Ampliar a utilização de aplicações em containers</t>
  </si>
  <si>
    <t>A069</t>
  </si>
  <si>
    <t>Realizar a atualização ou exclusão das contas institucionais em conformidades com as instruções normativas de acesso à rede, e-mail, etc.</t>
  </si>
  <si>
    <t>A070</t>
  </si>
  <si>
    <t>Realizar adequação a infraestrutura hardware antigo para que possa ser reaproveitado como suporte na execução de novos projetos de serviços de TIC</t>
  </si>
  <si>
    <t>A071</t>
  </si>
  <si>
    <t>A072</t>
  </si>
  <si>
    <t>Ampliar a utilização do sistema de gestão de certificados para cursos de capacitação continuada para as unidades que solicitarem o serviço</t>
  </si>
  <si>
    <t>A073</t>
  </si>
  <si>
    <t>Disponibilizar um ambiente de homologação e produção para configurar o serviço de acesso ao extrator do Lattes</t>
  </si>
  <si>
    <t>A074</t>
  </si>
  <si>
    <t>Instalar e configurar o sistema CKAN que será utilizado para a adequação da política de dado abertos da UFPA</t>
  </si>
  <si>
    <t>A075</t>
  </si>
  <si>
    <t>Instalar e configurar um sistema de alarme para detecção de fumaça e temperatura do ambiente no data center principal da UFPA</t>
  </si>
  <si>
    <t>A076</t>
  </si>
  <si>
    <t>Instalar e configurar um sistema de alarme para detecção de fumaça e temperatura do ambiente no data center de backup da UFPA</t>
  </si>
  <si>
    <t>A077</t>
  </si>
  <si>
    <t>Instalar e configurar um sistema de alarme para detecção de fumaça e temperatura do ambiente na sala de nobreak e gerador do data center principal da UFPA</t>
  </si>
  <si>
    <t>A078</t>
  </si>
  <si>
    <t>Implantar um link secundário de transporte de dados com velocidade de 40 Mbps no Campus Universitário de Soure</t>
  </si>
  <si>
    <t>A079</t>
  </si>
  <si>
    <t>Solicitar para a RNP a ampliação da capacidade do link principal do Campus Universitário de Tucuruí para 100 Mbps de velocidade</t>
  </si>
  <si>
    <t>A080</t>
  </si>
  <si>
    <t>Ampliar a capacidade para 40 Mbps do link secundário do Campus Universitário de Tucuruí</t>
  </si>
  <si>
    <t>A081</t>
  </si>
  <si>
    <t>Solicitar para a RNP a ampliação da capacidade do link principal do Campus Universitário de Cametá para 40 Mbps de velocidade</t>
  </si>
  <si>
    <t>A082</t>
  </si>
  <si>
    <t>Implantar link de transporte de dados junto com a RNP no Campus Universitário de Salinópolis</t>
  </si>
  <si>
    <t>A083</t>
  </si>
  <si>
    <t>Ampliar a capacidade para 40 Mbps do link secundário do Campus Universitário de Salinópolis</t>
  </si>
  <si>
    <t>A084</t>
  </si>
  <si>
    <t>Manter um link de transporte de dados secundário para o Campus de Cametá</t>
  </si>
  <si>
    <t>A085</t>
  </si>
  <si>
    <t>Manter um link de transporte de dados secundário para o Campus de Breves</t>
  </si>
  <si>
    <t>A086</t>
  </si>
  <si>
    <t>Manter um link de transporte de dados secundário para o Campus de Abaetetuba</t>
  </si>
  <si>
    <t>A087</t>
  </si>
  <si>
    <t>Implantar um link de transporte de dados para a Cidade Universitária do Campus de Tucuruí</t>
  </si>
  <si>
    <t>A088</t>
  </si>
  <si>
    <t xml:space="preserve">Implantar rede de fibra óptica em formato de anel em toda a extensão do Campus 3 </t>
  </si>
  <si>
    <t>A089</t>
  </si>
  <si>
    <t>Realizar manutenção preventiva e corretiva no backbone de rede óptica da Cidade Universitária Prof. José da Silveira Netto</t>
  </si>
  <si>
    <t>A090</t>
  </si>
  <si>
    <t>Realizar manutenção preventiva e corretiva na interconexão dos prédios ao backbone de rede óptica da Cidade Universitária Prof. José da Silveira Netto</t>
  </si>
  <si>
    <t>A091</t>
  </si>
  <si>
    <t>Realizar, em parceria com as unidades, manutenção preventiva e corretiva na infraestrutura interna e rede cabeada das unidades acadêmicas e administrativas da Cidade Universitária Prof. José da Silveira Netto dos campi</t>
  </si>
  <si>
    <t>A092</t>
  </si>
  <si>
    <t>Realizar a instalação, manutenção e configuração, em parceria com as unidades, de equipamento de rede sem fio homologado pela solução implantada na UFPA</t>
  </si>
  <si>
    <t>A093</t>
  </si>
  <si>
    <t>Realizar a implantação e configurações do protocolo de camada de rede IPv6, para que os serviços de TI e demais hosts da rede respondam corretamente</t>
  </si>
  <si>
    <t>A094</t>
  </si>
  <si>
    <t>Realizar a instalação e configuração do novo ambiente de autenticação de rede via CAFe</t>
  </si>
  <si>
    <t>A095</t>
  </si>
  <si>
    <t>Realizar a instalação e configuração da versão mais recente do software de monitoramento dos links dos campi, rede sem fio e ativos de rede</t>
  </si>
  <si>
    <t>A096</t>
  </si>
  <si>
    <t>Confeccionar um relatório sobre as informações de acesso e disponibilidade dos links de internet dos campi para atender a gestão do CTIC</t>
  </si>
  <si>
    <t>A097</t>
  </si>
  <si>
    <t>Implantar o serviço de autenticação em rede para todos os usuários da comunidade universitária</t>
  </si>
  <si>
    <t>A098</t>
  </si>
  <si>
    <t>Acompanhar e aprovar os projetos de rede elaborados pela empresa contratada para atender as demandas das unidades administrativas e acadêmicas</t>
  </si>
  <si>
    <t>A099</t>
  </si>
  <si>
    <t>Realizar os procedimentos de atualização, configuração e backup do sistema operacional dos switches de núcleo da rede institucional, habilitar ou desabilitar funcionalidades, protocolos e usuários com privilégios de acesso</t>
  </si>
  <si>
    <t>A100</t>
  </si>
  <si>
    <t>Realizar os procedimentos de atualização, configuração e backup do sistema operacional das controladoras de rede sem fio, habilitar ou desabilitar funcionalidades, protocolos e usuários com privilégios de acesso</t>
  </si>
  <si>
    <t>A102</t>
  </si>
  <si>
    <t>Realizar um recadastramento de todos os números de ramais utilizados na universidade</t>
  </si>
  <si>
    <t>Realizar a instalação e ativação de três novos bastidores VoIP em unidades acadêmicas ou administrativas que possuem um alto número de ramais ativos</t>
  </si>
  <si>
    <t>A103</t>
  </si>
  <si>
    <t>Realizar a instalação, em parceria, de novos aparelhos VoIP em todas as unidades acadêmicas e administrativas dos campi</t>
  </si>
  <si>
    <t>A104</t>
  </si>
  <si>
    <t>Realizar a manutenção preventiva e corretiva, em parceria, nas linhas de ramais convencionais de todas as unidades acadêmicas e administrativas dos campi</t>
  </si>
  <si>
    <t>A105</t>
  </si>
  <si>
    <t>Implantar um serviço de TI para o inventário de hardware e software para toda a comunidade acadêmica da UFPA</t>
  </si>
  <si>
    <t>A106</t>
  </si>
  <si>
    <t>Capacitar os servidores na área de segurança da informação para aplicarem ações de prevenção e detecção de incidentes nos seus processos de trabalho</t>
  </si>
  <si>
    <t>A107</t>
  </si>
  <si>
    <t>Realizar procedimentos de teste de invasão para levantar as vulnerabilidades em sistemas, sites, banco de dados e outras soluções de TIC pertencentes a universidade</t>
  </si>
  <si>
    <t>A108</t>
  </si>
  <si>
    <t>Implementar correções, em parceria, de vulnerabilidades encontradas pela equipe de pentest, vulnerabilidades informadas pelos fabricantes de soluções de TI ou pela equipe da RNP</t>
  </si>
  <si>
    <t>A109</t>
  </si>
  <si>
    <t>Realizar monitoramento de todo o tráfego de entrada e saída da rede institucional, através das ferramentas de coleta de logs, e aplicação de técnicas para diagnosticar possíveis ataques cibernéticos</t>
  </si>
  <si>
    <t>A110</t>
  </si>
  <si>
    <t>Implementar políticas de segurança da informação em caráter emergencial ou de forma definitiva para garantir a utilização normal da rede institucional pela comunidade acadêmica da universidade</t>
  </si>
  <si>
    <t>A111</t>
  </si>
  <si>
    <t>Confeccionar documento sobre o monitoramento de incidentes, correções, acessos e tráfego na rede institucional</t>
  </si>
  <si>
    <t>A112</t>
  </si>
  <si>
    <t>Disponibilizar acesso a rede institucional ou aos serviços de TIC através de uma conexão VPN (Virtual Private Network) para todos os servidores da universidade</t>
  </si>
  <si>
    <t>A113</t>
  </si>
  <si>
    <t>Realizar os procedimentos de atualização, configuração e backup do sistema operacional e features dos firewalls institucionais, habilitar ou desabilitar funcionalidades e usuários com privilégios de acesso</t>
  </si>
  <si>
    <t>A114</t>
  </si>
  <si>
    <t>Implementar regras de firewall para liberar ou negar acessos a determinados serviços e portas, redes ou endereços IP de dentro ou fora dos domínios da universidade</t>
  </si>
  <si>
    <t>A115</t>
  </si>
  <si>
    <t>A116</t>
  </si>
  <si>
    <t>Criação de uma equipe de servidores de TI capacitados para atuarem na prevenção e resolução de incidentes de segurança da informação dentro de seus ambientes de trabalho</t>
  </si>
  <si>
    <t>A117</t>
  </si>
  <si>
    <t>Criação de um portal web de referência na UFPA sobre assuntos relacionados à segurança da informação e comunicação</t>
  </si>
  <si>
    <t>Implantar um sistema de verificação de vazamento de dados dos usuários de e-mail da UFPA</t>
  </si>
  <si>
    <t>A118</t>
  </si>
  <si>
    <t>Elaborar plano de adequação da universidade a Lei Geral de Proteção de Dados</t>
  </si>
  <si>
    <t>A119</t>
  </si>
  <si>
    <t>Elaborar plano de transparência e política de dados abertos na universidade</t>
  </si>
  <si>
    <t>A120</t>
  </si>
  <si>
    <t>Elaboração do plano de transformação digital dos serviços ofertados pela universidade</t>
  </si>
  <si>
    <t>A121</t>
  </si>
  <si>
    <t>Elaborar um estudo para identificar a real demanda por analistas e técnicos de TI, seguir o modelo de dimensionamento do quadro de pessoal de TI do SISP</t>
  </si>
  <si>
    <t>A122</t>
  </si>
  <si>
    <t>Realizar capacitação dos servidores nas áreas de segurança da informação, infraestrutura de redes e comunicação, serviços de internet, contratação e governança de TIC com o objetivo de trabalhar em parceria com o CTIC para alcançar os objetivos estratégicos institucionais</t>
  </si>
  <si>
    <t>A123</t>
  </si>
  <si>
    <t>Registrar, acessar e obter relatórios de usuários, disponibilidade, tráfego, processamento, armazenamento, governança e ações de TIC através de um dashboard central</t>
  </si>
  <si>
    <t>A124</t>
  </si>
  <si>
    <t>Elaborar um novo regimento interno alinhando com as necessidades de TIC atuais e competência técnica de cada subunidade</t>
  </si>
  <si>
    <t>A125</t>
  </si>
  <si>
    <t>A126</t>
  </si>
  <si>
    <t>A127</t>
  </si>
  <si>
    <t>Confeccionar uma nova versão da instrução normativa de e-mail institucional, alinhando com os objetivos estratégicos do PDI e EGD</t>
  </si>
  <si>
    <t>A128</t>
  </si>
  <si>
    <t>A129</t>
  </si>
  <si>
    <t>A130</t>
  </si>
  <si>
    <t>A132</t>
  </si>
  <si>
    <t>A133</t>
  </si>
  <si>
    <t>A134</t>
  </si>
  <si>
    <t>A135</t>
  </si>
  <si>
    <t>A136</t>
  </si>
  <si>
    <t>A137</t>
  </si>
  <si>
    <t>A138</t>
  </si>
  <si>
    <t>A139</t>
  </si>
  <si>
    <t>A140</t>
  </si>
  <si>
    <t>Produzir relatório do alcance das metas para aprovação do CGD</t>
  </si>
  <si>
    <t>A141</t>
  </si>
  <si>
    <t>Elaborar minuta do novo PDTIC para discursão no CGD</t>
  </si>
  <si>
    <t>Atraso na utilização do módulo</t>
  </si>
  <si>
    <t>Acompanhar a implementação do módulo alinhado diretamente com o Pró-Reitor/a da PROINTER</t>
  </si>
  <si>
    <t>Acompanhar a implementação do módulo alinhado diretamente com o Pró-Reitor/a da PROEX</t>
  </si>
  <si>
    <t>Acompanhar a implementação do módulo alinhado diretamente com a da escola de aplicação</t>
  </si>
  <si>
    <t>Acompanhar a implementação do módulo alinhado diretamente com o Pró-Reitor/a da PROPLAN</t>
  </si>
  <si>
    <t>Acesso a base do Lattes não concedido</t>
  </si>
  <si>
    <t>Informações indisponíveis no SIPAC</t>
  </si>
  <si>
    <t>Atraso na disponibilidade das novas funcionalidades</t>
  </si>
  <si>
    <t>Atraso na atualização da versão</t>
  </si>
  <si>
    <t>Ponto eletrônico não disponível</t>
  </si>
  <si>
    <t>Atraso na implantação do sistema</t>
  </si>
  <si>
    <t>Atraso na entrega dos equipamentos</t>
  </si>
  <si>
    <t>Acompanhar junto ao fornecedor o status da entrega</t>
  </si>
  <si>
    <t>Aumento nas demandas urgentes</t>
  </si>
  <si>
    <t>Atraso na entrega da nova arquitetura</t>
  </si>
  <si>
    <t>Atraso na disponibilidade do dashboard</t>
  </si>
  <si>
    <t>Atraso na entrega da funcionalidade</t>
  </si>
  <si>
    <t>Sites antigos e que nunca foram atualizados</t>
  </si>
  <si>
    <t>Os sites serão mantidos em ambientes legados e desatualizados, o que poderá levar a falhas de segurança e invasões do ambiente</t>
  </si>
  <si>
    <t>Aplicações não compatíveis</t>
  </si>
  <si>
    <t>Hardwares danificados</t>
  </si>
  <si>
    <t>Atraso na aquisição dos equipamentos</t>
  </si>
  <si>
    <t>Atraso na disponibilidade de serviços digitais para a comunidade acadêmica</t>
  </si>
  <si>
    <t>Atraso na implantação de testes para o conector ao extrator do Lattes</t>
  </si>
  <si>
    <t>Atraso na implantação da ferramenta utilizada para a disponibilidade dos dados estabelecidos no Plano de Dados Abertos da UFPA</t>
  </si>
  <si>
    <t>Atraso no atendimento da demanda</t>
  </si>
  <si>
    <t>Indisponibilidade de recursos financeiros</t>
  </si>
  <si>
    <t>Contínuo</t>
  </si>
  <si>
    <t>Baixo número de respostas das unidades</t>
  </si>
  <si>
    <t>Infraestrutura da unidade ficará em ambiente legado</t>
  </si>
  <si>
    <t>As unidades dos campi não poderão expandir a rede de telefonia</t>
  </si>
  <si>
    <t>Atraso na elaboração do documento</t>
  </si>
  <si>
    <t>Baixo número de servidores com interesse na capacitação</t>
  </si>
  <si>
    <t>Rotatividade das equipes das áreas envolvidas</t>
  </si>
  <si>
    <t>Ausência de inventário automatizado para computadores e softwares utilizados no parque computacional da universidade</t>
  </si>
  <si>
    <t>Muitos sistemas de informação em execução na universidade</t>
  </si>
  <si>
    <t>Sistemas e servidores com vulnerabilidades em sua execução</t>
  </si>
  <si>
    <t>Equipamento/sistema de hospedagem da VPN inoperante</t>
  </si>
  <si>
    <t>Atraso no atendimento de solicitação de liberação para os usuários e possíveis pontos de falha na segurança da rede institucional e serviços de TIC</t>
  </si>
  <si>
    <t>Servidores de TI das unidades não interessados em participar ativamente</t>
  </si>
  <si>
    <t>A101</t>
  </si>
  <si>
    <t>A131</t>
  </si>
  <si>
    <t>A142</t>
  </si>
  <si>
    <t>A143</t>
  </si>
  <si>
    <t>A144</t>
  </si>
  <si>
    <t>Contratação de empresa especializada no fornecimento de garantia e suporte de hardware para os switches de núcleo da rede institucional</t>
  </si>
  <si>
    <t>Registrar e consultar de forma centralizada os logs produzidos pelos principais ativos e serviços de rede dos campi, em conformidade com as instruções normativas vigentes na UFPA e lei do marco civil de internet</t>
  </si>
  <si>
    <t>Aquisição de licença, garantia e suporte de hardware para os firewalls de borda e de perímetro e do concentrador e analisador de logs da universidade</t>
  </si>
  <si>
    <t>Criar uma política para nortear a gestão de ativos de TIC na UFPA</t>
  </si>
  <si>
    <t>A145</t>
  </si>
  <si>
    <t>A146</t>
  </si>
  <si>
    <t>A147</t>
  </si>
  <si>
    <t>Criar normas de utilização para os serviços do Google Workspace for Education disponibilizados na UFPA</t>
  </si>
  <si>
    <t>Criar normas de utilização para os serviços do Microsoft 365 for Education disponibilizados na UFPA</t>
  </si>
  <si>
    <t>Implementar um site institucional para armazenar e disponibilizar acesso aos documentos produzidos pelo CGD</t>
  </si>
  <si>
    <t>Aquisição de garantia e suporte de hardware para os switches de núcleo da rede institucional</t>
  </si>
  <si>
    <t>Contratação da RNP para fornecimento dos serviços e ferramentas da plataforma Google Workspace for Education Plus</t>
  </si>
  <si>
    <t>Contratação de empresa especializada no fornecimento de solução para extração, processamento e análise dos dados dos currículos cadastrados na plataforma Lattes</t>
  </si>
  <si>
    <t>Ajustar os programas legados de administração de pagamento de pessoal para migração do banco de dados do DB2 para o PostgreSQL</t>
  </si>
  <si>
    <t>Implantar a funcionalidade para geração de relatórios de informações financeiras dos docentes temporários, residência médica e residência multiprofissional para SEFIP</t>
  </si>
  <si>
    <t>Atraso na atualização do banco de dados</t>
  </si>
  <si>
    <t>Informações não disponibilizadas no SIGRH</t>
  </si>
  <si>
    <t>A148</t>
  </si>
  <si>
    <t>A149</t>
  </si>
  <si>
    <t>A150</t>
  </si>
  <si>
    <t>A151</t>
  </si>
  <si>
    <t>Manutenção do contrato com a empresa prestadora do serviço de telefonia fixa com circuito de comutação de voz e telefonia móvel com fornecimento de chips e telefones em comodata</t>
  </si>
  <si>
    <t>Contratação de empresa especializada no serviço de locação de central telefônica para atender a demanda de telefonia fixa da universidade</t>
  </si>
  <si>
    <t>Contratação de serviço de telefonia fixa comutada através de links digitais E1 com múltiplos canais</t>
  </si>
  <si>
    <t>Criar um plano de gestão de mudanças</t>
  </si>
  <si>
    <t>Criar uma política de controle e acesso as informações</t>
  </si>
  <si>
    <t>A152</t>
  </si>
  <si>
    <t>Criar a política de Governança de Tecnologia da Informação e Comunicação na UFPA</t>
  </si>
  <si>
    <t>A153</t>
  </si>
  <si>
    <t>Criar o plano de gestão de incidentes de segurança da informação e comunicação da UFPA</t>
  </si>
  <si>
    <t>Criar um processo para o descarte adequado de informações tanto em meio digital quanto físico</t>
  </si>
  <si>
    <t>Contratação de empresa especializada no fornecimento de computadores, notebooks, impressoras, workstations, servidores, storage, telefonia VoIP e periféricos de informática</t>
  </si>
  <si>
    <t>Contratar empresa especializada no fornecimento serviços de web conferência, armazenamento de dados e Infraestrutura, Softwares e Plataforma as a Service para atender as demandas de ensino, pesquisa, extensão e administrativas da UFPA</t>
  </si>
  <si>
    <t>Contratação de empresa especializada no fornecimento de computadores de alto desempenho para atividades de ensino, pesquisa, extensão e administrativa da UFPA</t>
  </si>
  <si>
    <t>Confeccionar uma nova versão da política de segurança da informação e comunicação institucional, alinhando com os objetivos estratégicos do PDI, LGPD e EGD</t>
  </si>
  <si>
    <t>Confeccionar uma nova versão da instrução normativa de acesso aos recursos de TIC da UFPA, alinhando com os objetivos estratégicos do PDI, LGPD e EGD</t>
  </si>
  <si>
    <t>Confeccionar uma nova versão da instrução normativa de backup, alinhando com os objetivos estratégicos do PDI, LGPD e EGD</t>
  </si>
  <si>
    <t>Criar uma política de gestão de serviços de TIC, sistema de atendimento ao usuário e seu catálogo de serviços disponíveis</t>
  </si>
  <si>
    <t>Criar uma instrução normativa organizacional para o de desenvolvimento de softwares</t>
  </si>
  <si>
    <t>Criar um plano de gestão dos riscos de segurança da informação e comunicação da UFPA</t>
  </si>
  <si>
    <t>Criar um plano de gestão de capacidade</t>
  </si>
  <si>
    <t>Criar um plano de gestão de configuração</t>
  </si>
  <si>
    <t>Criar um plano de gestão de continuidade de negócios de TIC da UFPA</t>
  </si>
  <si>
    <t>Contratação de empresa especializada na execução de serviços de infraestrutura de redes de telecomunicações de dados, voz, lógica, óptica e monitoramento, com fornecimento de materiais e mão de obra, para atender as demandas da comunidade universitária</t>
  </si>
  <si>
    <t>Assessoria de Orientação Normativa em Tecnologia da Informação (ASSONTI)</t>
  </si>
  <si>
    <t>Coordenadoria de Sistemas de Informação (CSI)</t>
  </si>
  <si>
    <t>Pró-Reitoria de Desenvolvimento e Gestão de Pessoal (PROGEP)</t>
  </si>
  <si>
    <t>Coordenadoria de Segurança e Serviços de Internet (CSSI)</t>
  </si>
  <si>
    <t>Coordenadoria de Redes (CR)</t>
  </si>
  <si>
    <t>Grupo de Resposta a Incidentes de Segurança (CSIRT)</t>
  </si>
  <si>
    <t>Assessoria de Inovação Tecnológica (ASSINT)</t>
  </si>
  <si>
    <t>Coordenadoria Administrativa (COORADM)</t>
  </si>
  <si>
    <t>Direção</t>
  </si>
  <si>
    <t>Ajustar a funcionalidade de processo seletivo e matrícula dos alunos da escola ETDUFPA</t>
  </si>
  <si>
    <t>Ajustar a funcionalidade de processo seletivo e matrícula dos alunos da escola EMUFPA</t>
  </si>
  <si>
    <t>Contratação de empresa especializada na prestação de serviços técnicos continuados de instalação e manutenção de grupo gerador e nobreaks para o data center</t>
  </si>
  <si>
    <t>Contratação de empresa especializada na prestação de serviços técnicos continuados de instalação e manutenção de equipamentos para refrigeração de data center</t>
  </si>
  <si>
    <t>Contratação de empresa especializada no fornecimento de licenças do tipo UTM Bundle e garantia e suporte de hardware para os dois NGFW e o concentrador e analisador de logs, do data center e da borda da rede, e para o fornecimento de firewall específico para aplicações web</t>
  </si>
  <si>
    <t>Migrar todos os sistemas SIG-UFPA para a nova infraestrutura de data center</t>
  </si>
  <si>
    <t>Instalar e configurar um novo storage para armazenamento de dados no data center principal com replicação de dados</t>
  </si>
  <si>
    <t>Instalar e configurar seis novos servidores para os serviços de TIC disponibilizados pelo CTIC no data center principal</t>
  </si>
  <si>
    <t>Confeccionar e manter atualizado a disposição de equipamentos em rack, corredor, seu tombamento, garantia e estado de conservação do data center principal e sala de backup</t>
  </si>
  <si>
    <t>Instalar e configurar um ambiente de monitoramento do parque computacional do data center, serviços de TI e nobreaks para a gestão do CTIC</t>
  </si>
  <si>
    <t>Criar uma instrução normativa de hospedagem de sites, máquinas virtuais e serviços de TIC no data center da UFPA</t>
  </si>
  <si>
    <t>Impossibilidade de compra dos equipamentos</t>
  </si>
  <si>
    <t>1. Valor final da contratação muito elevado em função do valor do dólar na época da licitação;
2. Indisponibilidade orçamentária;
3. Necessidade elevada de recurso de capital.</t>
  </si>
  <si>
    <t>Indisponibilidade de suporte e atualização do SIG-UFPA</t>
  </si>
  <si>
    <t>1. Não atender os prazos legais para renovação do contrato;
2. Equipe da ASSONTI reduzida;
3. Morosidade nos atos processuais nas unidades envolvidas no processo;
4. Ausência da devida atenção na elaboração dos documentos necessários.</t>
  </si>
  <si>
    <t>Falha na licitação</t>
  </si>
  <si>
    <t>Devido ao não atendimento de prazos legais, poderá ocorrer a indisponibilidade de suporte e atualização dos módulos do SIG-UFPA, o que poderá levar a indisponibilidade de implantação de novos módulos, atualização dos módulos já implantados e suporte técnico para a equipe de desenvolvimento.</t>
  </si>
  <si>
    <t>Indisponibilidade do link de Internet dos polos</t>
  </si>
  <si>
    <t>Devido ao não atendimento de prazos legais, poderá ocorrer a perda do contrato do link de transporte de dados dos polos, o que poderá levar a indisponibilidade de acesso aos sistemas institucionais e a Internet.</t>
  </si>
  <si>
    <t>Devido uma falha na elaboração de alguns dos documentos obrigatórios para a licitação, poderá ocorrer a anulação do processo licitatório para contratar o serviço de locação, o que poderá levar a interrupção do serviço de telefonia fixa na universidade.</t>
  </si>
  <si>
    <t>Devido uma falha na elaboração de alguns dos documentos obrigatórios para licitação, poderá ocorrer a anulação do processo licitatório para contratar os serviço de infraestrutura de telecomunicações, o que poderá levar a indisponibilidade de atender demandas de relacionadas a instalação e manutenção da infraestrutura de rede de voz e dados institucional no data center, cidade universitária, campi do interior, backbone principal e demais unidades.</t>
  </si>
  <si>
    <t>Devido uma falha na elaboração de alguns dos documentos obrigatórios para a licitação, poderá ocorrer a anulação do processo licitatório para contratar o link de dados, o que poderá levar a indisponibilidade de acesso aos sistemas institucionais e a Internet para os Campi.</t>
  </si>
  <si>
    <t>Indisponibilidade dos serviços de telefonia fixa e móvel</t>
  </si>
  <si>
    <t>Devido ao não atendimento de prazos legais, poderá ocorrer a perda do contrato de telefonia fixa e móvel, o que levará a interrupção dos serviços de telefonia na universidade e os usuários ficaram sem o apoio para a resolução de problemas, reclamações na ouvidoria sobre falha no atendimento, administração superior sem linha de telefonia móvel, diretores de campi e institutos sem telefone móvel institucional para comunicação direta.</t>
  </si>
  <si>
    <t>Devido uma falha na elaboração de alguns dos documentos obrigatórios para a licitação, poderá ocorrer a anulação do processo licitatório para contratar o serviço link de telefonia fixa da universidade, o que levará a interrupção de todo o serviço de telefonia fixa na universidade.</t>
  </si>
  <si>
    <t>1. Estudo técnico preliminar ou termo de referência incompletos ou insuficientes;
2. Equipe da ASSONTI reduzida;
3. Morosidade nos atos processuais nas unidades envolvidas no processo;
4. Ausência da devida atenção na elaboração dos documentos necessários;
5. Variação cambial do dólar instável.</t>
  </si>
  <si>
    <t>1. Determinar o uso de checklist na elaboração da documentação padrão do processo;
2. Solicitar mais 2 servidores técnicos administrativos junto a PROGEP para fortalecer a equipe da ASSONTI.
3. Mapear o processo para tramitar de forma eletrônica.
4. Elaborar uma especificação técnica dos equipamentos o mais equilibrado possível com a realidade orçamentária da UFPA.</t>
  </si>
  <si>
    <t>1. fevereiro/2022
2. outubro/2021
3. janeiro/2022
4. março/2022</t>
  </si>
  <si>
    <t>1. Buscar apoio orçamentário e financeiro com a administração superior para aquisição de novos equipamentos
2. Adquirir equipamentos com o mínimo de recursos técnicos adequados a realidade da UFPA
3. Procurar uma solução de outsourcing/terceirização de equipamentos em substituição a ação de aquisição.</t>
  </si>
  <si>
    <t>1. julho/2022
2. agosto/2021
3. julho/2022</t>
  </si>
  <si>
    <t>Devido uma falha na elaboração de alguns dos documentos obrigatórios para a licitação, poderá ocorrer a anulação do processo licitatório para contratar a empresa fornecedora, o que poderá levar a indisponibilidade de adquirir novos equipamentos.</t>
  </si>
  <si>
    <t>Impossibilidade de adquirir as licenças, garantias e suporte de hardware</t>
  </si>
  <si>
    <t>1. Valor final da contratação muito elevado em função do valor do dólar na época da licitação;
2. Indisponibilidade orçamentária;
3. Necessidade elevada de recurso de custeio.</t>
  </si>
  <si>
    <t>Devido ao elevador valor final da contratação em função do dólar, poderá ocorrer a impossibilidade de compra dos switches e rádios, o que poderá levar a indisponibilidade de acesso aos sistemas institucionais e a Internet nas unidades que precisam do equipamento, impactando na execução de suas atividades.</t>
  </si>
  <si>
    <t>Impossibilidade de compra do equipamento</t>
  </si>
  <si>
    <t>1. outubro/2023
2. outubro/2023
3. julho/2023</t>
  </si>
  <si>
    <t>1. fevereiro/2022
2. outubro/2021
3. março/2022
4. abril/2022</t>
  </si>
  <si>
    <t>Devido ao elevador valor final da contratação em função do dólar, poderá ocorrer a impossibilidade de compra dos computadores e aparelhos VoIP, o que poderá levar a indisponibilidade de acesso aos sistemas institucionais, telefone e a Internet nas subunidades que precisam do equipamento, impactando na execução de suas atividades.</t>
  </si>
  <si>
    <t>Contratação de empresa especializada no fornecimento de garantia e suporte de hardware para os storage de alto desempenho e NAS do data center institucional</t>
  </si>
  <si>
    <t>Aquisição de garantia e suporte de hardware para os storage de alto desempenho e NAS do data center institucional</t>
  </si>
  <si>
    <t>Contratar empresa especializada no fornecimento de sistema operacional para servidores de rede, do tipo Microsoft Windows Server 2019 ou superior, Standard, 64 bits e Português</t>
  </si>
  <si>
    <t>Contratar empresa especializada no fornecimento de ferramentas computacionais para editoração, diagramação e edição de imagens, fontes, objetos vetoriais, ilustrações, áudio, vídeo e documentos digitais</t>
  </si>
  <si>
    <t>Contratar empresa especializada no fornecimento de softwares computacionais do tipo CAD (Computer Aided Design) para modelagem, projetos e desenhos em 2D e 3D, documentação técnica e informações de construção</t>
  </si>
  <si>
    <t>Contratar empresa especializada no fornecimento de softwares computacionais para criação de mapas, análise de dados geoespaciais e modelamento matemático</t>
  </si>
  <si>
    <t>A154</t>
  </si>
  <si>
    <t>A155</t>
  </si>
  <si>
    <t>A156</t>
  </si>
  <si>
    <t>A157</t>
  </si>
  <si>
    <t>A158</t>
  </si>
  <si>
    <t>A159</t>
  </si>
  <si>
    <t>A160</t>
  </si>
  <si>
    <t>Impossibilidade de adquirir a  garantia e suporte de hardware</t>
  </si>
  <si>
    <t>1. Estudo técnico preliminar ou termo de referência incompletos ou insuficientes;
2. Equipe da ASSONTI reduzida;
3. Morosidade nos atos processuais nas unidades envolvidas no processo;
4. Ausência da devida atenção na elaboração dos documentos necessários;
5. Variação cambial do dólar instável;
6. Dificuldade em receber proposta dos fornecedores;
7. Normativos do Governo Federal altamente voláteis e criteriosos para a contratação de soluções de TIC.</t>
  </si>
  <si>
    <t>1. Determinar o uso de checklist na elaboração da documentação padrão do processo;
2. Solicitar mais 2 servidores técnicos administrativos junto a PROGEP para fortalecer a equipe da ASSONTI.
3. Mapear o processo para tramitar de forma eletrônica.
4. Elaborar uma especificação técnica dos equipamentos o mais equilibrado possível com a realidade orçamentária da UFPA;
5. Se necessário, reduzir o escopo de contratação inicial conforme a disponibilidade orçamentária da UFPA.</t>
  </si>
  <si>
    <t>1. fevereiro/2022
2. outubro/2021
3. janeiro/2022
4. abril/2022</t>
  </si>
  <si>
    <t>Indisponibilidade de suporte e atualização do pergamum</t>
  </si>
  <si>
    <t>Devido uma falha na elaboração de alguns dos documentos obrigatórios para a licitação, poderá ocorrer a anulação do processo licitatório para contratar a empresa fornecedora, o que poderá levar a indisponibilidade de adquirir os serviços pretendidos pelas unidades.</t>
  </si>
  <si>
    <t>Indisponibilidade de suporte e atualização do OMD</t>
  </si>
  <si>
    <t>1. Determinar o uso de checklist na elaboração da documentação padrão do processo;
2. Solicitar mais 2 servidores técnicos administrativos junto a PROGEP para fortalecer a equipe da ASSONTI.
3. Mapear o processo para tramitar de forma eletrônica.
4. Elaborar uma especificação técnica dos equipamentos o mais equilibrado possível com a realidade orçamentária da UFPA;</t>
  </si>
  <si>
    <t>Devido ao elevador valor final da contratação em função do dólar, poderá ocorrer a impossibilidade de aquisição das licenças e garantias, o que poderá levar a indisponibilidade dos recursos dos Switches do núcleo da rede institucional, consequente possível paralização de toda a rede em caso de pane técnica nos equipamentos.</t>
  </si>
  <si>
    <t>Devido uma falha na elaboração de alguns dos documentos obrigatórios para a licitação, poderá ocorrer a anulação do processo licitatório para contratar a empresa fornecedora, o que levará a Universidade a continuar com um grande esforço de trabalho para gerar e consolidar os relatórios da produção acadêmica institucional</t>
  </si>
  <si>
    <t>1. Buscar apoio orçamentário e financeiro com a administração superior para renovação da garantia e suporte dos equipamentos.</t>
  </si>
  <si>
    <t>1. Buscar apoio orçamentário e financeiro com a administração superior para aquisição da licença, garantia e suporte de hardware;
2. Adquirir equipamentos com o mínimo de recursos técnicos adequados a realidade da UFPA
3. Procurar uma solução de outsourcing/terceirização de equipamentos em substituição a ação de aquisição.</t>
  </si>
  <si>
    <t>Indisponibilidade do módulo</t>
  </si>
  <si>
    <t>1. Determinar o uso de checklist na elaboração da documentação padrão do processo;
2. Solicitar mais 2 servidores técnicos administrativos junto a PROGEP para fortalecer a equipe da ASSONTI.
3. Mapear o processo para tramitar de forma eletrônica.
4. Elaborar uma especificação técnica dos equipamentos o mais equilibrado possível com a realidade orçamentária da UFPA;
5. Se necessário, reduzir o escopo de contratação inicial conforme a disponibilidade orçamentária da UFPA;
6. Solicitar apoio orçamentário e financeiro para a administração superior com o objetivo de executar o contrato.</t>
  </si>
  <si>
    <t>1. fevereiro/2022
2. outubro/2021
3. janeiro/2022
4 e 6. abril/2022</t>
  </si>
  <si>
    <t>1. fevereiro/2022
2. outubro/2021
3. janeiro/2022
4 e 6. junho/2022</t>
  </si>
  <si>
    <t>Devido a equipe da CSI reduzida, fluxos de processos incipientes, código fonte defasado, complexidade em migrar os dados do sistema legado ou aos atendimentos de outras demandas em paralelo a implantação dos módulos, poderá ocorrer a dependência de um software legado que não atende as demandas da escola, gerando custo anual para instituição.</t>
  </si>
  <si>
    <t>1. Equipe de analistas e técnicos da CSI reduzida;
2. Nível incipiente dos mapeamento dos fluxos dos processos utilizados pelas unidade gestora do módulo;
3. Número elevado de customizações solicitadas pela unidade gestora do módulo;
4. Ausência da devida atenção na utilização e funcionalidades do módulo pela equipe operacional da unidade gestora do módulo;
5. Treinamento fornecido pelo CTIC insuficiente para operacionalizar o módulo;
6. Alta demanda de atendimento em outros módulos, realizados pela equipe da CSI, em paralelo ao processo de implantação.</t>
  </si>
  <si>
    <t>1. Equipe de analistas e técnicos da CSI reduzida;
2. Nível incipiente dos mapeamento dos fluxos dos processos utilizados pelas unidade gestora do módulo;
3. Número elevado de customizações solicitadas pela unidade gestora do módulo;
4. Ausência da devida atenção na utilização e funcionalidades do módulo pela equipe operacional da unidade gestora do módulo;
5. Treinamento fornecido pelo CTIC insuficiente para operacionalizar o módulo;
6. Complexidade de realizar a atualização do código fonte do módulo, com a versão mais nova e estável disponibilizada pela UFRN;
7. Alta demanda de atendimento em outros módulos, realizados pela equipe da CSI, em paralelo ao processo de implantação.</t>
  </si>
  <si>
    <t>1. Equipe de analistas e técnicos da CSI reduzida;
2. Nível incipiente dos mapeamento dos fluxos dos processos utilizados pelas unidade gestora do módulo;
3. Número elevado de customizações solicitadas pela unidade gestora do módulo;
4. Ausência da devida atenção na utilização e funcionalidades do módulo pela equipe operacional da unidade gestora do módulo;
5. Treinamento fornecido pelo CTIC insuficiente para operacionalizar o módulo;
6. Complexidade de realizar a atualização do código fonte do módulo, com a versão mais nova e estável disponibilizada pela UFRN;
7. Complexidade em migrar os dados cadastrais e acadêmicos dos alunos do sistema legado utilizado pela escola;
8. Alta demanda de atendimento em outros módulos, realizados pela equipe da CSI, em paralelo ao processo de implantação.</t>
  </si>
  <si>
    <t>1. Módulo de extensão não implantado;
2. Resolução de carga horária docente defasada;
3. Equipe de analistas e técnicos da CSI reduzida;
4. Número elevado de customizações solicitadas pela unidade gestora do módulo;
5. Ausência da devida atenção na utilização e funcionalidades do módulo pela equipe operacional da unidade gestora do módulo;
6. Treinamento fornecido pelo CTIC insuficiente para operacionalizar o módulo;
7. Complexidade de realizar a atualização do código fonte do módulo, com a versão mais nova e estável disponibilizada pela UFRN;
8. Alta demanda de atendimento em outros módulos, realizados pela equipe da CSI, em paralelo ao processo de implantação.</t>
  </si>
  <si>
    <t>1. Atraso na disponibilidade de infraestrutura de registro e armazenamento pela RNP;
2. Atraso na disponibilidade do módulo funcional pela UFRN para ser utilizado no SIGAA;
3. Equipe de analistas e técnicos da CSI reduzida; 
4. Nível incipiente dos mapeamento dos fluxos dos processos utilizados pelas unidade gestora do módulo;
5. Número elevado de customizações solicitadas pela unidade gestora do módulo;
6. Número de assinaturas nos diplomas divergente da instrução normativa do MEC;
7. Treinamento fornecido pelo CTIC insuficiente para operacionalizar o módulo;
8. Complexidade de realizar a atualização do código fonte do módulo, com a versão mais nova e estável disponibilizada pela UFRN;
9. Alta demanda de atendimento em outros módulos, realizados pela equipe da CSI, em paralelo ao processo de implantação;
10. Mudanças nos normativos técnicos pelo MEC.</t>
  </si>
  <si>
    <t>1. Equipe de analistas e técnicos da CSI reduzida; 
2. Nível incipiente dos mapeamento dos fluxos dos processos utilizados pelas unidade gestora do módulo;
3. Número elevado de customizações solicitadas pela unidade gestora do módulo;
4. Ausência da devida atenção na utilização e funcionalidades do módulo pela equipe operacional da unidade gestora do módulo;
5. Treinamento fornecido pelo CTIC insuficiente para operacionalizar o módulo;
6. Alta demanda de atendimento em outros módulos, realizados pela equipe da CSI, em paralelo ao processo de implantação.</t>
  </si>
  <si>
    <t>Indisponibilidade das customizações necessárias</t>
  </si>
  <si>
    <t>1. Equipe de analistas e técnicos da CSI reduzida; 
2. Alta demanda de atendimento em outros módulos, realizados pela equipe da CSI, em paralelo ao processo de customização.</t>
  </si>
  <si>
    <t>1. Atraso no envio da documentação necessária; 2. CNPq com dificuldades em liberar o acesso.</t>
  </si>
  <si>
    <t>Falha no desenvolvimento do software</t>
  </si>
  <si>
    <t>Atraso na implantação do módulo</t>
  </si>
  <si>
    <t>Devido a equipe da CSI reduzida e os atendimentos de outras demandas em paralelo as modificações solicitadas, poderá ocorrer atraso na atualização para a nova versão, consequente continuará o esforço elevado da equipe da PROAD para registras os empenhos, atraso na desburocratização da arrecadação de recursos financeiros e tramitação eletrônica de documentos.</t>
  </si>
  <si>
    <t>1. julho/2021
2. janeiro/2022
3. janeiro/2022
4. julho/2022
5. julho/2022
6. julho/2022                 7. outubro/2021</t>
  </si>
  <si>
    <t>1. julho/2021
2. janeiro/2022
3. janeiro/2022
4. julho/2022
5. julho/2022
6. julho/2022
7. outubro/2021</t>
  </si>
  <si>
    <t>1. junho/2021
2. setembro/2021
3. janeiro/2022
4. fevereiro/2022
5. março/2022
6. outubro/2021</t>
  </si>
  <si>
    <t>1. dezembro/2021
2. janeiro/2022
3. dezembro/2021
4. junho/2023
5. junho/2023
6. junho/2023
7. outubro/2021</t>
  </si>
  <si>
    <t>1. dezembro/2021
2. outubro/2021
3. dezembro/2021
4.  dezembro/2021
5. dezembro/2021
6. outubro/2021</t>
  </si>
  <si>
    <t>1. junho/2021
2. junho/2021
3. julho/2021
4. outubro/2021
5. outubro/2021
6. outubro/2021</t>
  </si>
  <si>
    <t>1. junho/2021
2. novembro/2021
3. janeiro/2022
4. março/20212
5. fevereiro/2022
6. outubro/2021</t>
  </si>
  <si>
    <t>1. A PROPLAN precisa decidir se irá utilizar o sistema;
2. Equipe de analistas e técnicos da CSI reduzida;
3. Número elevado de customizações solicitadas pela unidade gestora do módulo;
4. Ausência da devida atenção na utilização e funcionalidades do módulo pela equipe operacional da unidade gestora do módulo;
5. Treinamento fornecido pelo CTIC insuficiente para operacionalizar o módulo;
6. Complexidade de realizar a atualização do código fonte do módulo, com a versão mais nova e estável disponibilizada pela UFRN;
7. Alta demanda de atendimento em outros módulos, realizados pela equipe da CSI, em paralelo ao processo de implantação.</t>
  </si>
  <si>
    <t>1. Equipe de analistas e técnicos da CSI reduzida;
2. Número elevado de customizações solicitadas pela unidade gestora do módulo;
3. Ausência da devida atenção na utilização e funcionalidades do módulo pela equipe operacional da unidade gestora do módulo;
4. Treinamento fornecido pelo CTIC insuficiente para operacionalizar o módulo;
5. Complexidade de realizar a atualização do código fonte do módulo, com a versão mais nova e estável disponibilizada pela UFRN;
6. Alta demanda de atendimento em outros módulos, realizados pela equipe da CSI, em paralelo ao processo de implantação.</t>
  </si>
  <si>
    <t>Devido a equipe da CSI reduzida e os atendimentos de outras demandas em paralelo as modificações solicitadas, poderá ocorrer atraso na atualização para a nova versão, consequente o sistema não estará funcional para o assentamento acadêmico digital</t>
  </si>
  <si>
    <t>ETDUFPA continuará a realizar o processo de ingresso de forma não automatizada</t>
  </si>
  <si>
    <t>EMUFPA continuará a realizar o processo de ingresso de forma não automatizada</t>
  </si>
  <si>
    <t>1. Equipe de TI da PROGEP reduzida</t>
  </si>
  <si>
    <t>A PROGEP irá continuar utilizando um banco de dados legado em equipamentos antigos sem garantia de hardware.</t>
  </si>
  <si>
    <t>1, 2 e 3. Realizar continuamente
4. junho/2022</t>
  </si>
  <si>
    <t>1. Morosidade das unidades em mapear seus processos e implantar via o sistema</t>
  </si>
  <si>
    <t>Processos internos burocráticos e gerando gasto de recursos</t>
  </si>
  <si>
    <t>1. Equipe de analista e técnicos da CSI reduzida;
2. Ausência de uma equipe de técnicos específica para atender as chamadas do SAGITTA, fazer implementação de correões urgentes e trabalhar em novas implantações.</t>
  </si>
  <si>
    <t>1. janeiro/2023
2. outubro/2021</t>
  </si>
  <si>
    <t>Sistema operando sem as melhorias e correções solicitadas</t>
  </si>
  <si>
    <t>1, 2 e 3. dezembro/2021
2. outubro/2021</t>
  </si>
  <si>
    <t>Devido a problemas no processo de entrega dos equipamentos, os Sistemas institucionais ainda estão utilizando equipamentos legados e fora da garantia</t>
  </si>
  <si>
    <t>Indisponibilidade de manutenção reativa</t>
  </si>
  <si>
    <t>1. Equipe de analista e técnicos da CSSI reduzida;
2. Ausência de uma equipe de técnicos específicas  para atender as chamadas do SAGITTA, resolver problemas urgentes e trabalhar em novas implantações.</t>
  </si>
  <si>
    <t>Devido a equipe da CSSI reduzida, poderá ocorrer atraso na entrega da nova arquitetura, o que levará a continuar usar os sistemas institucionais em equipamentos legados e fora da garantia</t>
  </si>
  <si>
    <t>1. Equipe de analista e técnicos da CSSI e CSI reduzidas;
2. Ausência de uma equipe de técnicos específicas  para atender as chamadas do SAGITTA, resolver problemas urgentes e trabalhar em novas implantações.</t>
  </si>
  <si>
    <t>Paralização dos serviços</t>
  </si>
  <si>
    <t>Devido as equipes da CSSI e CSI reduzidas, poderá ocorrer atraso na migração de serviços para a nuvem privada, o que levará a continuar usar os sistemas institucionais em equipamentos legados e fora da garantia com possibilidades de pane, consequente os sistemas ficaram indisponíveis ou haverá perda de dados.</t>
  </si>
  <si>
    <t>1. Implementar de imediato as necessidades de infraestrutura de conectividade com a RNP;
2. Solicitar semanalmente para a UFRN disponibilizar a versão do coletor de dados para o diploma;
3. Iniciar a atualização do módulo de diploma o mais breve possível;
4. Solicitar ao CIAC e administração superior uma normatização sobre os assinantes do diploma;
5. Solicitar a unidade gestora do módulo que as funcionalidades não essenciais para utilização de imediato, sejam implementadas gradualmente;
6. Solicitar apoio da administração superior para aumentar o quadro de pessoal da equipe técnica da CSI em pelo ao menos mais 4 analistas e 2 técnicos de TI.</t>
  </si>
  <si>
    <t>1. Baixar a versão mais atual do SIPAC do repositório da UFRN e que contemple as funcionalidades de integração necessárias;
2. Realizar a customização do sistema para atender as demandas da UFPA;
3. Realizar todos os testes necessários em todos os fluxos de trabalhos já mapeados pelo arquivo central e PROAD; 
4. Disponibilizar em ambiente de produção;
5. Solicitar a unidade gestora do módulo que as funcionalidades não essenciais para utilização de imediato, sejam implementadas gradualmente;
6. Solicitar apoio da administração superior para aumentar o quadro de pessoal da equipe técnica da CSI em pelo ao menos mais 4 analistas e 2 técnicos de TI.</t>
  </si>
  <si>
    <t>1. Migrar o ambiente do SIG-UFPA gradativamente para a nova infraestrutura;
2. Solicitar apoio da administração superior para aumentar o quadro de pessoal da equipe técnica da CSI em pelo ao menos mais 4 analistas e 2 técnicos de TI.</t>
  </si>
  <si>
    <t>1. A PROAD terminar a atualização do inventário patrimonial no SIPAC
2. Solicitar ao governo forma de integração do SIADS como SIPAC;
3. Realizar a integração do SIPAC com o SIADS;
4. Solicitar apoio da administração superior para aumentar o quadro de pessoal da equipe técnica da CSI em pelo ao menos mais 4 analistas e 2 técnicos de TI.</t>
  </si>
  <si>
    <t>1. dezembro/2021
2. agosto/2022
3. outubro/2021</t>
  </si>
  <si>
    <t>Devido a equipe da CSSI reduzida, poderá ocorrer atraso na entrega da nova arquitetura, o que levará ao atraso na descentralização da gestão de ambiente para os usuários finais do serviço</t>
  </si>
  <si>
    <t>1. Google não disponibilizar a ferramenta antes da implantação das novas políticas de armazenamento;
2. Ausência de normativo sobre o uso das ferramentas.</t>
  </si>
  <si>
    <t>1. Aprovar uma política de utilização dos serviços em nuvem do Google;
2. Realizar um estudo sobre a viabilidade da contratação da versão Plus do pacote.</t>
  </si>
  <si>
    <t>1. dezembro/2021
2. março/2022</t>
  </si>
  <si>
    <t>1. Morosidade na administração do site pelos seus responsáveis e administradores do site.</t>
  </si>
  <si>
    <t>1. Aprovar uma política de hospedagem soluções de TIC para o data center</t>
  </si>
  <si>
    <t>1. Solicitar apoio da administração superior para aumentar o quadro de pessoal da equipe técnica da CSSI com pelo ao menos mais 2 analistas e 2 técnicos de TI.</t>
  </si>
  <si>
    <t>1. Equipamentos legados e fora da garantia</t>
  </si>
  <si>
    <t>O data center perderá poder de processamento</t>
  </si>
  <si>
    <t>Ausência de informações centralizadas para análise e tomada de decisão sobre os serviços TIC da universidade</t>
  </si>
  <si>
    <t>Ausência de informações centralizadas para análise e tomada de decisão sobre o serviço.</t>
  </si>
  <si>
    <t>1. Ausência de recursos orçamentários e financeiros</t>
  </si>
  <si>
    <t>Ambiente do data center descoberto quanto a detecção de fumaça ou excesso de humidade.</t>
  </si>
  <si>
    <t>1. Solicitar apoio financeiro para a administração superior</t>
  </si>
  <si>
    <t>O campus ficará sem a redundância de link de transporte de dados para o acesso a Internet.</t>
  </si>
  <si>
    <t>1. Necessidade elevada de recurso de custeio.</t>
  </si>
  <si>
    <t>1. A RNP não consegue fornecedor ou recursos para implantar o novo link.</t>
  </si>
  <si>
    <t>1. A RNP não consegue fornecedor ou recursos para implantar o upgrade de link.</t>
  </si>
  <si>
    <t>A cidade universitária ficará sem link de transporte de dados para o acesso a Internet.</t>
  </si>
  <si>
    <t>1. Solicitar apoio orçamentário e financeiro para a administração superior com o objetivo de implantar o novo link.</t>
  </si>
  <si>
    <t>As unidades da cidade universitária poderão ficar com a infraestrutura de rede lógica deficitária, o que levará a não acessar os sistemas institucionais, telefonia e a Internet</t>
  </si>
  <si>
    <t>A cidade universitária poderá ficar sem o backbone óptico para acesso aos sistemas institucionais, telefonia e a Internet.</t>
  </si>
  <si>
    <t>A campus 3 ficará sem o backbone óptico para acesso aos sistemas institucionais, telefonia e a Internet.</t>
  </si>
  <si>
    <t>As unidades dos campi não poderão expandir o acesso a rede sem fio institucional.</t>
  </si>
  <si>
    <t>1. Solicitar apoio orçamentário e financeiro para a administração superior com o objetivo de executar os serviços de infraestrutura de telecomunicações de dados, voz, lógica, óptica e monitoramento.</t>
  </si>
  <si>
    <t>Esgotar o endereçamento IPv4 da UFPA</t>
  </si>
  <si>
    <t>1. Equipe de analista e técnicos da CR reduzida;
2. Ausência de uma equipe de técnicos específicas  para atender as chamadas do SAGITTA, resolver problemas urgentes e trabalhar em novas implantações.</t>
  </si>
  <si>
    <t>Rede muito grande com padrões de acesso diferentes</t>
  </si>
  <si>
    <t>1. Atualizar a POSIC;
2. Atualizar a política de uso e acesso aos recursos de TIC;
3. Implantar ferramentas de autenticação geral na rede.</t>
  </si>
  <si>
    <t>1. dezembro de 2021;
2. dezembro de 2021;
3. dezembro de 2023.</t>
  </si>
  <si>
    <t>Rede lógica deficitária e sem os padrões utilizados pelo CTIC</t>
  </si>
  <si>
    <t>1. Não inclusão do CTIC nas discursos de projetos de novos ambientes</t>
  </si>
  <si>
    <t>Não realização dos procedimentos de atualização do sistema operacional e o backup das configurações, o que poderá levar a indisponibilidade de toda a rede sem fio institucional.</t>
  </si>
  <si>
    <t>Não realização dos procedimentos de atualização do sistema operacional e o backup das configurações, o que poderá levar a indisponibilidade de toda a rede institucional.</t>
  </si>
  <si>
    <t>1. fevereiro/2022
2. dezembro/2021</t>
  </si>
  <si>
    <t>1. Desconhecimento dos ramais existentes;
2. Morosidade da unidade em fazer o levantamento;
3. Equipe da unidade reduzida.</t>
  </si>
  <si>
    <t>Devido a baixa participação das unidades na pesquisa, poderá ocorrer o não aproveitamento correto de todos os ramais e consequente falta de disponibilidade de novos números para toda a universidade</t>
  </si>
  <si>
    <t>1. Necessidade elevada de recurso de capital.</t>
  </si>
  <si>
    <t>As unidades dos campi poderão ficar sem acesso a rede de telefonia</t>
  </si>
  <si>
    <t>1. Equipe de analista e técnicos da CSIRT reduzida;
2. Ausência de uma equipe de técnicos específicas  para atender as chamadas do SAGITTA, resolver problemas urgentes e trabalhar em novas implantações.</t>
  </si>
  <si>
    <t>Rede muito grande com padrões diferentes</t>
  </si>
  <si>
    <t>O elo humano da corrente de segurança da informação ficará comprometido.</t>
  </si>
  <si>
    <t>Não ficar em conformidade com a LGPD</t>
  </si>
  <si>
    <t>1. Complexidade do tema</t>
  </si>
  <si>
    <t>Novas ações e serviços ofertados pelo CTIC estarão em desacordo com o regimento vigente.</t>
  </si>
  <si>
    <t>1. Responsáveis pela revisão do PDTIC com muitas demandas para executar.</t>
  </si>
  <si>
    <t>1. Equipe das coordenadoria do CTIC reduzidas.</t>
  </si>
  <si>
    <t>1. Complexidade do tema.</t>
  </si>
  <si>
    <t>1. Ausência de recursos de custeio de TIC.</t>
  </si>
  <si>
    <t>Não ficar em conformidade com a EGD.</t>
  </si>
  <si>
    <t>Vários ambientes de monitoramento não integrados, dificultando a consulta rápida a informações para apoio a tomada de decisão.</t>
  </si>
  <si>
    <t>Falta de evidência para as auditorias dos órgãos de controle e norma administrativa ausente para apoio as ações de TIC.</t>
  </si>
  <si>
    <t>Processo de avaliação e adequação das ações e metas prejudicado.</t>
  </si>
  <si>
    <t>1. Mudanças nos membros do CGD</t>
  </si>
  <si>
    <t>Processo de elaboração do novo PDTIC prejudicado ou algumas etapas não priorizadas.</t>
  </si>
  <si>
    <t>Ausência de relatórios para o apoio na tomada de decisões sobre segurança nos serviços de TIC.</t>
  </si>
  <si>
    <t xml:space="preserve">1. Defeito no hardware;
2. Falha nos sistema operacional;
3. Base de usuários indisponível. </t>
  </si>
  <si>
    <t>O acesso externo para os usuários autorizados à utilizar a rede institucional e os serviços de TIC ficará inoperante.</t>
  </si>
  <si>
    <t>Usuários não conseguirão verificar facilmente se seus dados de e-mail foram vazados.</t>
  </si>
  <si>
    <t>Informações dispersas e não filtradas para os usuários.</t>
  </si>
  <si>
    <t>1. Reunir constantemente para avaliar a produção do documento seguindo os artefatos já produzidos por outras IFES.</t>
  </si>
  <si>
    <t>1. Unidades ou subunidades não informam ao CTIC sobre o desenvolvimento ou implantação de softwares externos ao SIG-UFPA</t>
  </si>
  <si>
    <t>Os sistemas serão desenvolvidos ou implantados sem orientação técnica da equipe especializada em segurança da informação do CTIC.</t>
  </si>
  <si>
    <t>1. Ataque iminente em serviços de TIC ou a rede institucional</t>
  </si>
  <si>
    <t>A rede institucional ficará com perda de desempenho e vulnerável a ataques cibernéticos</t>
  </si>
  <si>
    <t>1. Invasão de computadores clientes ou serviços de TIC;
2. Má utilização dos recursos de TIC por parte dos usuários;
3. Falta de competência técnica em TIC para realizar procedimentos de segurança da informação nas unidades e campi.</t>
  </si>
  <si>
    <t>1. Realizar testes de invasões nos principais sistemas de informação conhecidos e com grande número de informações em suas bases de dados</t>
  </si>
  <si>
    <t>1. Priorizar atividades em parcerias com outras unidades e subunidades</t>
  </si>
  <si>
    <t>1. Implantar a política de riscos da segurança da informação e comunicação alinhado com um plano continuidade de negócios.</t>
  </si>
  <si>
    <t>1. março/2023</t>
  </si>
  <si>
    <t>1. dezembro/2023</t>
  </si>
  <si>
    <t>1. dezembro de 2022;</t>
  </si>
  <si>
    <t>1. Alegação de que não faz parte de suas atribuições;
2. Sobrecarga de trabalho;
3. Morosidade em participar das reuniões e capacitações.</t>
  </si>
  <si>
    <t>1. Implantar uma política de hospedagem de soluções de TIC e acesso a rede institucional;</t>
  </si>
  <si>
    <t>1. Buscar apoio do Comitê de Governança Digital para alinhar com as unidades e campi a participação no grupo e a importância para universidade pelos serviços prestados.</t>
  </si>
  <si>
    <t>O elo humano da corrente de tecnologia da informação e comunicação ficará comprometido.</t>
  </si>
  <si>
    <t>Centro de Tecnologia da Informação e Comunicação - CTIC</t>
  </si>
  <si>
    <t>Acompanhar a tramitação do processo e atender os prazos estabelecidos pela diretoria de contratos e convênios</t>
  </si>
  <si>
    <t>1. Estudo técnico preliminar ou termo de referência incompletos ou insuficientes;
2. Equipe da ASSONTI reduzida;
3. Morosidade nos atos processuais nas unidades envolvidas no processo;
4. Ausência da devida atenção na elaboração dos documentos necessários;
5. Dificuldade em receber proposta dos fornecedores;
6. Normativos do Governo Federal altamente criteriosos na contratação de solução de TIC.</t>
  </si>
  <si>
    <t>Devido uma falha na elaboração de alguns dos documentos obrigatórios para a licitação, poderá ocorrer a anulação do processo licitatório para contratar o serviço de instalação e manutenção dos equipamentos, o que poderá levar a paralização total dos data centers da UFPA e RNP (POP-PA), ocasionando a interrupção de todos os serviços de TIC da Universidade, desconexão de todos os campi da UFPA e demais clientes da RNP no estado do Pará (UFOPA, UNIFESSPA, IFPA, UFRA, etc.).</t>
  </si>
  <si>
    <t>Devido uma falha na elaboração de alguns dos documentos obrigatórios para a licitação, poderá ocorrer a anulação do processo licitatório para contratar o serviço de instalação e manutenção dos equipamentos, o que poderá levar ao superaquecimento dos equipamentos de TIC dos data center principal da UFPA e RNP (POP-PA), o pode ocasionar pane geral e a paralização dos equipamentos, ocasionando a interrupção de todos os serviços de TIC da Universidade, desconexão de todos os campi da UFPA e demais clientes da RNP no estado do Pará (UFOPA, UNIFESSPA, IFPA, UFRA, etc.)</t>
  </si>
  <si>
    <t>Devido uma falha na elaboração de alguns dos documentos obrigatórios para a licitação, poderá ocorrer a anulação do processo licitatório para contratar a empresa fornecedora, o que poderá levar a indisponibilidade de licenças, garantias e suporte de hardware para os equipamentos de segurança da informação da universidade.</t>
  </si>
  <si>
    <t>Devido ao elevador valor final da contratação em função do dólar, poderá ocorrer a impossibilidade de aquisição das licenças e garantias, o que poderá levar a indisponibilidade dos recursos de segurança da informação como antivírus, filtros web, IPS, IDS, AntiSpam, controle de aplicações, registro e consulta de logs, VPN, garantia e suporte técnico do equipamento, deixando a rede institucional completamente vulnerável à ameaças cibernética.</t>
  </si>
  <si>
    <t>Devido ao elevador valor final da contratação em função do dólar, poderá ocorrer a impossibilidade de compra do firewall e web Application firewall, o que poderá levar a indisponibilidade dos recursos de segurança da informação como antivírus, filtros web, IPS, IDS, AntiSpam, controle de aplicações, proteção específica para os sistemas de informações web, VPN, garantia e suporte técnico do equipamento, deixando a rede institucional completamente vulnerável à ameaças cibernética.</t>
  </si>
  <si>
    <t>Indisponibilidade de suporte e atualização dos sistema Versa e Versa Shop</t>
  </si>
  <si>
    <t>Devido ao não atendimento de prazos legais, poderá ocorrer a perda do contrato, o que levará a interrupção dos serviços de suporte e atualização do sistema da livraria e editora da UFPA.</t>
  </si>
  <si>
    <t>Devido ao não atendimento de prazos legais, poderá ocorrer a perda do contrato, o que levará a interrupção dos serviços de suporte e atualização do sistema de gestão de bibliotecas da UFPA.</t>
  </si>
  <si>
    <t>Devido ao não atendimento de prazos legais, poderá ocorrer a perda do contrato, o que levará a interrupção dos serviços de suporte e atualização do sistema de gestão de ouvidoria da UFPA.</t>
  </si>
  <si>
    <t>Devido uma falha na elaboração de alguns dos documentos obrigatórios para a licitação, poderá ocorrer a anulação do processo licitatório para contratar a empresa fornecedora, o que poderá levar a indisponibilidade de licenças, garantias e suporte de hardware para os equipamentos de núcleo da rede institucional.</t>
  </si>
  <si>
    <t>Devido uma falha na elaboração de alguns dos documentos obrigatórios para a licitação, poderá ocorrer a anulação do processo licitatório para contratar a empresa fornecedora, o que poderá levará a Universidade continuar utilizando a versão Fundamentals das ferramentas, que possui menor capacidade de armazenamento, sem possibilidade de gravação de aulas e recursos de auditoria mais detalhada</t>
  </si>
  <si>
    <t>Devido uma falha na elaboração de alguns dos documentos obrigatórios para a licitação, poderá ocorrer a anulação do processo licitatório para contratar a empresa fornecedora, o que levará a  indisponibilidade de licenças, garantias e suporte de hardware para os equipamentos de armazenamento de dados do data center institucional.</t>
  </si>
  <si>
    <t>Devido ao elevador valor final da contratação em função do dólar, poderá ocorrer a impossibilidade de aquisição da garantia e suporte do hardware, o que poderá levar a indisponibilidade dos recursos dos storage de armazenamento de dados do data center, consequente possível paralização de todos os serviços de TIC e perda de dados em caso de pane técnica nos equipamentos.</t>
  </si>
  <si>
    <t>Devido a equipe da CSI reduzida, fluxos de processos incipientes, morosidade da unidade gestora em priorizar as ações ou aos atendimentos de outras demandas em paralelo a implantação do módulo, poderá ocorrer o atraso na implantação do módulo de extensão, o que levará a não contabilizar a carga horária docente de projetos extensão, não integrando ao SIG-UFPA, consequente o módulo de planejamento acadêmico terá sua implantação adiada.</t>
  </si>
  <si>
    <t>1. Alinhamento de trabalho entre a CSI/CTIC com a equipe operacional da unidade gestora do módulo;
2. Solicitar a unidade gestora do módulo que as funcionalidades não essenciais para utilização de imediato, sejam implementadas gradualmente;
3. O CTIC irá fornecer o treinamento voltado exclusivamente para os servidores da área de gestão do módulo;
4. O CTIC irá fornecer o treinamento para os usuários em geral do módulo;
5. O CTIC disponibilizará manuais de utilização e gestão para todos os perfis de usuários;
6. Solicitar apoio da administração superior para aumentar o quadro de pessoal da equipe técnica da CSI em pelo ao menos mais 4 analistas e 2 técnicos de TI.</t>
  </si>
  <si>
    <t>Devido a equipe da CSI reduzida, fluxos de processos incipientes, morosidade da unidade gestora em priorizar as ações, código fonte defasado ou aos atendimentos de outras demandas em paralelo a implantação do módulo, poderá ocorrer o atraso no cadastro de informações dos projetos, mobilidade de aluno e professor, o que levará a não registrar as ações de internacionalização da UFPA no SIG-UFPA.</t>
  </si>
  <si>
    <t>1. Alinhamento de trabalho entre a CSI/CTIC com a equipe operacional da unidade gestora do módulo;
2. Solicitar a unidade gestora do módulo uma decisão sobre aguardar a versão atualizada da UFRN ou iniciar o processo de implantação da versão que está disponível para a UFPA;
3. Solicitar a unidade gestora do módulo que as funcionalidades não essenciais para utilização de imediato, sejam implementadas gradualmente;
4. O CTIC irá fornecer o treinamento voltado exclusivamente para os servidores da área de gestão do módulo;
5. O CTIC irá fornecer o treinamento para os usuários em geral do módulo;
6. O CTIC disponibilizará manuais de utilização e gestão para todos os perfis de usuários;
7. Solicitar apoio da administração superior para aumentar o quadro de pessoal da equipe técnica da CSI em pelo ao menos mais 4 analistas e 2 técnicos de TI.</t>
  </si>
  <si>
    <t>1. Alinhamento de trabalho entre a CSI/CTIC com a equipe operacional da unidade gestora do módulo;
2. Solicitar a unidade gestora do módulo que as funcionalidades não essenciais para utilização de imediato, sejam implementadas gradualmente;
3. Solicitar acesso a base de dados do sistema legado para análise e direcionamento das ações de migração dos dados;
4. O CTIC irá fornecer o treinamento voltado exclusivamente para os servidores da área de gestão do módulo;
5. O CTIC irá fornecer o treinamento para os usuários em geral do módulo;
6. O CTIC disponibilizará manuais de utilização e gestão para todos os perfis de usuários;
7. Solicitar apoio da administração superior para aumentar o quadro de pessoal da equipe técnica da CSI em pelo ao menos mais 4 analistas e 2 técnicos de TI.</t>
  </si>
  <si>
    <t>Devido ao módulo de extensão ainda não está implantado, equipe da CSI reduzida, ausência de resolução de carga horária docente alinhada ao módulo, código fonte defasado ou aos atendimentos de outras demandas em paralelo a implantação dos módulos, poderá ocorrer a indisponibilidade de utilização do módulo para UFPA, o que levará a uma dependência de um software legado que não atendem as demandas da PROPLAN e as determinações da CGU.</t>
  </si>
  <si>
    <t>1. Alinhamento de trabalho entre a CSI/CTIC com a equipe operacional da unidade gestora do módulo;
2. Solicitar a unidade gestora do módulo que as funcionalidades não essenciais para utilização de imediato, sejam implementadas gradualmente;
3. Solicitar a unidade gestora do módulo que realize as atualizações necessárias na resolução de carga horária docente;
4. O CTIC irá fornecer o treinamento voltado exclusivamente para os servidores da área de gestão do módulo;
5. O CTIC irá fornecer o treinamento para os usuários em geral do módulo;
6. O CTIC disponibilizará manuais de utilização e gestão para todos os perfis de usuários;
7. Solicitar apoio da administração superior para aumentar o quadro de pessoal da equipe técnica da CSI em pelo ao menos mais 4 analistas e 2 técnicos de TI.</t>
  </si>
  <si>
    <t>Devido ao atraso pela RNP e UFRN de disponibilizar o ambiente de produção, equipe da CSI reduzida, código fonte do módulo com muitas atualizações, inconformidade com o número de assinaturas, normativos do MEC voláteis ou aos atendimentos de outras demandas em paralelo a implantação dos módulos, poderá ocorrer o atraso na implantação do módulo, o que levará ao não atendimento as determinações legais sobre a adoção do diploma digital pela UFPA</t>
  </si>
  <si>
    <t>Devido a equipe da CSI reduzida, fluxos de processos incipientes, morosidade da unidade gestora em priorizar as ações, alto número de customizações ou aos atendimentos de outras demandas em paralelo a implantação do módulo, poderá ocorrer o atraso na disponibilização do módulo de ouvidoria, o que levará a dependência de um software de terceiros e que gera um custo anual para instituição.</t>
  </si>
  <si>
    <t>Devido a equipe da CSI reduzida e os atendimentos de outras demandas em paralelo as modificações solicitadas, poderá ocorrer atraso na entrega da nova versão do sistema, o que levará a manutenção do esforço de trabalho da PROPLAN para obter informações mais precisas para o censo e o processo de heteroindenficação de calouros não atendido plenamente de forma digital.</t>
  </si>
  <si>
    <t>Obter informações sobre docentes, técnicos e discentes, relativas à produção intelectual (artigos, livros, capítulos de livros, patentes, etc.), projetos, formação de recursos humanos, dentre outros.</t>
  </si>
  <si>
    <t>O acesso ao webservice do CNPQ para extração dos currículos Lattes não será possível.</t>
  </si>
  <si>
    <t>Devido a equipe da CSI reduzida e os atendimentos de outras demandas em paralelo as modificações solicitadas, poderá ocorrer falha no desenvolvimento de um novo software, o que levará a dependência de softwares de terceiros para obtenção das informações da produção acadêmica e intelectual dos docentes, gerando um custo anual para instituição.</t>
  </si>
  <si>
    <t>1. Equipe de analistas e técnicos da CSI reduzida; 
2. Alta demanda de atendimento em outros módulos, realizados pela equipe da CSI, em paralelo ao processo de desenvolvimento.
3. Número elevado de customizações solicitadas pela unidade gestora do módulo;
4. Ausência de equipe técnica para coletar e processar as informações necessárias ao desenvolvimento do software.</t>
  </si>
  <si>
    <t>1. Equipe de analista e técnicos da CSI reduzida;
2. Ausência de uma equipe de técnicos específica para atender as chamadas do SAGITTA, fazer implementação de correões urgentes e trabalhar em novas implantações;
3. Número elevado de customizações solicitadas pela unidade gestora do módulo.</t>
  </si>
  <si>
    <t>1. Equipe de analista e técnicos da CSI reduzida;
2. Ausência de uma equipe de técnicos específica para atender as chamadas do SAGITTA, fazer implementação de correões urgentes e trabalhar em novas implantações;
3. Número elevado de customizações solicitadas pela unidade gestora do módulo para integração com o SIPAC.</t>
  </si>
  <si>
    <t>Contratar empresa especializada no fornecimento de licenças do software Microsoft Office 2019 ou superior, standard, 64 bits e português</t>
  </si>
  <si>
    <t>Devido a equipe da CSI reduzida e os atendimentos de outras demandas em paralelo as modificações solicitadas, poderá ocorrer atrasos na disponibilidade das novas funcionalidades, o que levará a manutenção do esforço de trabalho da PROAD e PROPLAN para obter e monitorar as informações.</t>
  </si>
  <si>
    <t>Devido a equipe da CSI reduzida, tomada de decisão em utilizar o sistema ou aos atendimentos em paralelo durante a implantação do módulo, poderá ocorrer atrasos na implantação, o que levará a PROPLAN continuar usando um sistema legado.</t>
  </si>
  <si>
    <t>A versão utilizada pela UFPA não contemplará as melhorias e correções da versão mais atual disponibilizada pela UFRN.</t>
  </si>
  <si>
    <t>Continuará o processo burocrático para atualizar as designações e responsabilidades para os gestores de unidades e subunidades.</t>
  </si>
  <si>
    <t>1. Realizar backup periodicamente das informações;
2. Testar o backup;
3. Montar um ambiente operacional paralelo para utilizar em casos emergenciais;
4. Migrar o banco de dados para um sistema moderno em ambiente computacional mais seguro.</t>
  </si>
  <si>
    <t>Devido a equipe da CSI reduzida e os atendimentos de outras demandas em paralelo as modificações solicitadas, poderá ocorrer atrasos na entrega das novas funcionalidade, o que levará ao esforço contínuo de manter o cadastro de unidade atualizado na plataforma</t>
  </si>
  <si>
    <t>O Sistemas SIG-UFPA continuará em operação na infraestrutura legada sujeita a paralisação por problemas de hardware.</t>
  </si>
  <si>
    <t>Realizar as solicitações de atendimento, correção e ajustes nos sistemas orbitais (SIGEleição, SIGED, COC, SAGITAA, etc.)</t>
  </si>
  <si>
    <t>Devido a equipa da CSI reduzida, número elevado de atendimentos em paralelo a implantação do novo sistema ou ao elevado grau customização solicitado, poderá ocorrer um atraso na implantação do novo sistemas, o que levará ao esforço da equipe da PROAD para implantar o novo sistema sem os dados do SIPAC.</t>
  </si>
  <si>
    <t>1. Alfandega brasileira com restrições;
2. Morosidade na liberação da receita federal; 
3. Processo de logística do fornecedor deficitário.</t>
  </si>
  <si>
    <t>Devido a equipe da CSSI reduzia, poderá ocorrer atraso na instalação da ferramenta em todos os equipamentos, o que levará a não detectar de problemas nos hardwares nos equipamentos de forma automatizada</t>
  </si>
  <si>
    <t>1. Avaliar quais serviços são críticos;
2. Se for necessário migrar todos os serviços para os novos equipamentos utilizando o modelo antigo de arquitetura;
3. Solicitar apoio da administração superior para aumentar o quadro de pessoal da equipe técnica da CSSI com pelo ao menos mais 2 analistas e 2 técnicos de TI.</t>
  </si>
  <si>
    <t xml:space="preserve">Devido ao grande número de usuários e uploads de arquivos, poderá ocorrer que a UFPA irá ultrapasse facilmente o limite gratuito disponibilizado em pool pelo fornecedor do serviço, o que levará a indisponibilidade dos serviços. </t>
  </si>
  <si>
    <t>Devido a equipe da CSSI reduzida, poderá ocorrer atraso na implantação da tecnologia, o que levará a desperdício de recursos computacionais com  aplicações funcionando na modalidade tradicional de hospedagem</t>
  </si>
  <si>
    <t>Devido a equipe da CSSI reduzida, poderá ocorrer atraso na atualização da base de dados, o que levará a base de dados de usuários ficar em produção com muitas contas inválidas e desnecessárias utilizando serviços institucionais indevidamente</t>
  </si>
  <si>
    <t>O campus ficará com a velocidade do link de transporte de dados atual de 50 Mbps, o que poderá levar ao comprometimento do acesso a Internet e atividades acadêmicas e administrativas.</t>
  </si>
  <si>
    <t>O campus ficará com a velocidade do link de transporte de dados atual de 20 Mbps, o que poderá levar ao comprometimento do acesso a Internet e atividades acadêmicas e administrativas.</t>
  </si>
  <si>
    <t>O campus ficará com a velocidade do link de transporte de dados atual de 30 Mbps, o que poderá levar ao comprometimento do acesso a Internet e atividades acadêmicas e administrativas.</t>
  </si>
  <si>
    <t>As unidades da cidade universitária poderão ficar sem  conexão com o backbone da rede óptica, o que levará a não acessar os sistemas institucionais, telefonia e a Internet.</t>
  </si>
  <si>
    <t xml:space="preserve">Atraso na adequação dos serviços de TIC ao protocolo IPv6 </t>
  </si>
  <si>
    <t>Autenticação via subdomínio indisponível</t>
  </si>
  <si>
    <t>Inconformidade com a Lei Nº 12.965, de 23 de abril de 2014, conhecida como o "Marco civil da internet".</t>
  </si>
  <si>
    <t>Aumento dos gastos com adaptações e correções para atender a infraestrutura de rede dos ambientes</t>
  </si>
  <si>
    <t>1. Sempre alertar a prefeitura da importância da participação técnica do CTIC nos projetos de contração dos ambientes</t>
  </si>
  <si>
    <t>1. Implantar e executar um plano de backup dos equipamentos de TIC;
2. Solicitar apoio da administração superior para aumentar o quadro de pessoal da equipe técnica da CR com pelo ao menos mais 2 analistas e 2 técnicos de TI.</t>
  </si>
  <si>
    <t>1. Implantar e executar um plano de backup dos equipamentos de TIC</t>
  </si>
  <si>
    <t>Não está em conformidade com o "Marco civil da internet"</t>
  </si>
  <si>
    <t>A equipe do CSIRT ficará sem ajuda para implantar correções de segurança ou prevenção de incidentes.</t>
  </si>
  <si>
    <t>1. Carga de trabalho elevada dos membros do grupo responsável por produzir o documento.</t>
  </si>
  <si>
    <t>1. Carga de trabalho elevada dos servidores envolvidos na elaboração do estudo.</t>
  </si>
  <si>
    <t>Quadro de pessoal de TIC não dimensionado corretamente.</t>
  </si>
  <si>
    <t>Ações e procedimentos atuais em desacordo com o documento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</si>
</sst>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R$&quot;\ * #,##0.00_-;\-&quot;R$&quot;\ * #,##0.00_-;_-&quot;R$&quot;\ * &quot;-&quot;??_-;_-@_-"/>
    <numFmt numFmtId="164" formatCode="0.0"/>
    <numFmt numFmtId="165" formatCode="dd/mm/yy;@"/>
    <numFmt numFmtId="166" formatCode="[$-416]mmmm/yyyy;@"/>
  </numFmts>
  <fonts count="37" x14ac:knownFonts="1">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b/>
      <sz val="11"/>
      <color theme="0"/>
      <name val="Arial"/>
      <family val="2"/>
    </font>
    <font>
      <b/>
      <sz val="10"/>
      <color theme="0"/>
      <name val="Arial"/>
      <family val="2"/>
    </font>
    <font>
      <b/>
      <sz val="8"/>
      <name val="Arial"/>
      <family val="2"/>
    </font>
    <font>
      <sz val="11"/>
      <color theme="1"/>
      <name val="Arial"/>
      <family val="2"/>
    </font>
    <font>
      <b/>
      <sz val="11"/>
      <color theme="1"/>
      <name val="Arial"/>
      <family val="2"/>
    </font>
    <font>
      <b/>
      <sz val="11"/>
      <name val="Arial"/>
      <family val="2"/>
    </font>
    <font>
      <b/>
      <sz val="8"/>
      <color theme="1"/>
      <name val="Arial"/>
      <family val="2"/>
    </font>
    <font>
      <i/>
      <sz val="25"/>
      <color theme="1"/>
      <name val="Calibri"/>
      <family val="2"/>
      <scheme val="minor"/>
    </font>
    <font>
      <b/>
      <sz val="15"/>
      <color theme="1"/>
      <name val="Calibri"/>
      <family val="2"/>
      <scheme val="minor"/>
    </font>
    <font>
      <sz val="11"/>
      <color theme="0"/>
      <name val="Calibri"/>
      <family val="2"/>
      <scheme val="minor"/>
    </font>
    <font>
      <sz val="11"/>
      <name val="Calibri"/>
      <family val="2"/>
      <scheme val="minor"/>
    </font>
    <font>
      <sz val="11"/>
      <color theme="1"/>
      <name val="Calibri"/>
      <family val="2"/>
      <scheme val="minor"/>
    </font>
    <font>
      <b/>
      <sz val="11"/>
      <color rgb="FF000000"/>
      <name val="Times New Roman"/>
      <family val="1"/>
    </font>
    <font>
      <sz val="11"/>
      <color rgb="FF000000"/>
      <name val="Times New Roman"/>
      <family val="1"/>
    </font>
    <font>
      <i/>
      <sz val="11"/>
      <color rgb="FF000000"/>
      <name val="Times New Roman"/>
      <family val="1"/>
    </font>
    <font>
      <b/>
      <sz val="9"/>
      <color indexed="81"/>
      <name val="Tahoma"/>
      <family val="2"/>
    </font>
    <font>
      <sz val="15"/>
      <color theme="1"/>
      <name val="Calibri"/>
      <family val="2"/>
      <scheme val="minor"/>
    </font>
    <font>
      <b/>
      <sz val="15"/>
      <color theme="0"/>
      <name val="Calibri"/>
      <family val="2"/>
      <scheme val="minor"/>
    </font>
    <font>
      <b/>
      <i/>
      <u/>
      <sz val="25"/>
      <color theme="3" tint="-0.499984740745262"/>
      <name val="Calibri"/>
      <family val="2"/>
      <scheme val="minor"/>
    </font>
    <font>
      <b/>
      <i/>
      <sz val="25"/>
      <color theme="3" tint="-0.499984740745262"/>
      <name val="Calibri"/>
      <family val="2"/>
      <scheme val="minor"/>
    </font>
    <font>
      <b/>
      <sz val="12"/>
      <color theme="1"/>
      <name val="Times New Roman"/>
      <family val="1"/>
    </font>
    <font>
      <sz val="12"/>
      <color theme="1"/>
      <name val="Times New Roman"/>
      <family val="1"/>
    </font>
    <font>
      <b/>
      <i/>
      <sz val="12"/>
      <color theme="1"/>
      <name val="Times New Roman"/>
      <family val="1"/>
    </font>
    <font>
      <sz val="11"/>
      <color theme="1"/>
      <name val="Times New Roman"/>
      <family val="1"/>
    </font>
    <font>
      <b/>
      <sz val="12"/>
      <color theme="0"/>
      <name val="Times New Roman"/>
      <family val="1"/>
    </font>
    <font>
      <b/>
      <sz val="12"/>
      <name val="Times New Roman"/>
      <family val="1"/>
    </font>
    <font>
      <sz val="12"/>
      <name val="Times New Roman"/>
      <family val="1"/>
    </font>
    <font>
      <sz val="9"/>
      <color indexed="81"/>
      <name val="Tahoma"/>
      <family val="2"/>
    </font>
    <font>
      <b/>
      <sz val="11"/>
      <color rgb="FFFF0000"/>
      <name val="Calibri"/>
      <family val="2"/>
      <scheme val="minor"/>
    </font>
    <font>
      <sz val="11"/>
      <color rgb="FF000000"/>
      <name val="Calibri"/>
      <family val="2"/>
      <scheme val="minor"/>
    </font>
    <font>
      <sz val="8"/>
      <name val="Calibri"/>
      <family val="2"/>
      <scheme val="minor"/>
    </font>
    <font>
      <sz val="11"/>
      <color rgb="FF000000"/>
      <name val="Arial"/>
      <family val="2"/>
    </font>
    <font>
      <b/>
      <sz val="11"/>
      <color rgb="FF000000"/>
      <name val="Calibri"/>
      <family val="2"/>
      <scheme val="minor"/>
    </font>
  </fonts>
  <fills count="30">
    <fill>
      <patternFill patternType="none"/>
    </fill>
    <fill>
      <patternFill patternType="gray125"/>
    </fill>
    <fill>
      <patternFill patternType="solid">
        <fgColor rgb="FF33CC33"/>
        <bgColor indexed="64"/>
      </patternFill>
    </fill>
    <fill>
      <patternFill patternType="solid">
        <fgColor rgb="FFFFFF00"/>
        <bgColor indexed="64"/>
      </patternFill>
    </fill>
    <fill>
      <patternFill patternType="solid">
        <fgColor theme="9" tint="-0.249977111117893"/>
        <bgColor indexed="64"/>
      </patternFill>
    </fill>
    <fill>
      <patternFill patternType="solid">
        <fgColor rgb="FFFF0000"/>
        <bgColor indexed="64"/>
      </patternFill>
    </fill>
    <fill>
      <patternFill patternType="solid">
        <fgColor rgb="FF00B0F0"/>
        <bgColor indexed="64"/>
      </patternFill>
    </fill>
    <fill>
      <patternFill patternType="solid">
        <fgColor theme="1" tint="0.34998626667073579"/>
        <bgColor indexed="64"/>
      </patternFill>
    </fill>
    <fill>
      <patternFill patternType="solid">
        <fgColor theme="1"/>
        <bgColor indexed="64"/>
      </patternFill>
    </fill>
    <fill>
      <patternFill patternType="solid">
        <fgColor theme="3" tint="-0.499984740745262"/>
        <bgColor indexed="64"/>
      </patternFill>
    </fill>
    <fill>
      <patternFill patternType="solid">
        <fgColor theme="3" tint="0.79998168889431442"/>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5" tint="-0.499984740745262"/>
        <bgColor indexed="64"/>
      </patternFill>
    </fill>
    <fill>
      <patternFill patternType="solid">
        <fgColor theme="5" tint="0.59999389629810485"/>
        <bgColor indexed="64"/>
      </patternFill>
    </fill>
    <fill>
      <patternFill patternType="solid">
        <fgColor rgb="FF3E4D1F"/>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7" tint="-0.499984740745262"/>
        <bgColor indexed="64"/>
      </patternFill>
    </fill>
    <fill>
      <patternFill patternType="solid">
        <fgColor theme="3" tint="-0.249977111117893"/>
        <bgColor indexed="64"/>
      </patternFill>
    </fill>
    <fill>
      <patternFill patternType="solid">
        <fgColor rgb="FF27697B"/>
        <bgColor indexed="64"/>
      </patternFill>
    </fill>
    <fill>
      <patternFill patternType="solid">
        <fgColor rgb="FF3278CC"/>
        <bgColor indexed="64"/>
      </patternFill>
    </fill>
    <fill>
      <patternFill patternType="solid">
        <fgColor rgb="FFD0E0F4"/>
        <bgColor indexed="64"/>
      </patternFill>
    </fill>
    <fill>
      <patternFill patternType="solid">
        <fgColor rgb="FFA2D4E2"/>
        <bgColor indexed="64"/>
      </patternFill>
    </fill>
    <fill>
      <patternFill patternType="solid">
        <fgColor rgb="FFA8C6EA"/>
        <bgColor indexed="64"/>
      </patternFill>
    </fill>
    <fill>
      <patternFill patternType="solid">
        <fgColor rgb="FF5690D6"/>
        <bgColor indexed="64"/>
      </patternFill>
    </fill>
    <fill>
      <patternFill patternType="solid">
        <fgColor rgb="FFD7E5F5"/>
        <bgColor indexed="64"/>
      </patternFill>
    </fill>
    <fill>
      <patternFill patternType="solid">
        <fgColor theme="6" tint="0.79998168889431442"/>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5" fillId="0" borderId="0" applyFont="0" applyFill="0" applyBorder="0" applyAlignment="0" applyProtection="0"/>
  </cellStyleXfs>
  <cellXfs count="372">
    <xf numFmtId="0" fontId="0" fillId="0" borderId="0" xfId="0"/>
    <xf numFmtId="0" fontId="0" fillId="0" borderId="1" xfId="0" applyBorder="1" applyAlignment="1">
      <alignment horizontal="center" vertical="center"/>
    </xf>
    <xf numFmtId="0" fontId="0" fillId="0" borderId="1" xfId="0" applyBorder="1" applyAlignment="1">
      <alignment horizontal="center" vertical="center" wrapText="1"/>
    </xf>
    <xf numFmtId="0" fontId="1" fillId="7" borderId="1" xfId="0" applyFont="1" applyFill="1" applyBorder="1" applyAlignment="1">
      <alignment horizontal="center" vertical="center"/>
    </xf>
    <xf numFmtId="0" fontId="2" fillId="0" borderId="1" xfId="0" applyFont="1" applyBorder="1" applyAlignment="1">
      <alignment horizontal="center" vertical="center" wrapText="1"/>
    </xf>
    <xf numFmtId="0" fontId="6" fillId="4"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3" fillId="10" borderId="8" xfId="0" applyFont="1" applyFill="1" applyBorder="1" applyAlignment="1">
      <alignment horizontal="center" vertical="center"/>
    </xf>
    <xf numFmtId="0" fontId="3" fillId="10" borderId="1" xfId="0" applyFont="1" applyFill="1" applyBorder="1" applyAlignment="1">
      <alignment horizontal="center" vertical="center"/>
    </xf>
    <xf numFmtId="0" fontId="3" fillId="10" borderId="9" xfId="0" applyFont="1" applyFill="1" applyBorder="1" applyAlignment="1">
      <alignment horizontal="center" vertical="center"/>
    </xf>
    <xf numFmtId="0" fontId="3" fillId="13" borderId="8" xfId="0" applyFont="1" applyFill="1" applyBorder="1" applyAlignment="1">
      <alignment horizontal="center" vertical="center" wrapText="1"/>
    </xf>
    <xf numFmtId="0" fontId="3" fillId="13" borderId="9" xfId="0" applyFont="1" applyFill="1" applyBorder="1" applyAlignment="1">
      <alignment horizontal="center" vertical="center" wrapText="1"/>
    </xf>
    <xf numFmtId="0" fontId="0" fillId="0" borderId="8" xfId="0" applyBorder="1" applyAlignment="1">
      <alignment horizontal="center" vertical="center"/>
    </xf>
    <xf numFmtId="0" fontId="0" fillId="0" borderId="10" xfId="0" applyBorder="1" applyAlignment="1">
      <alignment horizontal="center" vertical="center"/>
    </xf>
    <xf numFmtId="0" fontId="3" fillId="14" borderId="8" xfId="0" applyFont="1" applyFill="1" applyBorder="1" applyAlignment="1">
      <alignment horizontal="center" vertical="center" wrapText="1"/>
    </xf>
    <xf numFmtId="0" fontId="3" fillId="14" borderId="9" xfId="0" applyFont="1" applyFill="1" applyBorder="1" applyAlignment="1">
      <alignment horizontal="center" vertical="center" wrapText="1"/>
    </xf>
    <xf numFmtId="0" fontId="3" fillId="16" borderId="1" xfId="0" applyFont="1" applyFill="1" applyBorder="1" applyAlignment="1">
      <alignment horizontal="center" vertical="center" wrapText="1"/>
    </xf>
    <xf numFmtId="0" fontId="3" fillId="16" borderId="8" xfId="0" applyFont="1" applyFill="1" applyBorder="1" applyAlignment="1">
      <alignment horizontal="center" vertical="center" wrapText="1"/>
    </xf>
    <xf numFmtId="0" fontId="3" fillId="16" borderId="9" xfId="0" applyFont="1" applyFill="1" applyBorder="1" applyAlignment="1">
      <alignment horizontal="center" vertical="center" wrapText="1"/>
    </xf>
    <xf numFmtId="0" fontId="3" fillId="18" borderId="1" xfId="0" applyFont="1" applyFill="1" applyBorder="1" applyAlignment="1">
      <alignment horizontal="center" vertical="center" wrapText="1"/>
    </xf>
    <xf numFmtId="0" fontId="3" fillId="18" borderId="8" xfId="0" applyFont="1" applyFill="1" applyBorder="1" applyAlignment="1">
      <alignment horizontal="center" vertical="center" wrapText="1"/>
    </xf>
    <xf numFmtId="0" fontId="3" fillId="18" borderId="9" xfId="0" applyFont="1" applyFill="1" applyBorder="1" applyAlignment="1">
      <alignment horizontal="center" vertical="center" wrapText="1"/>
    </xf>
    <xf numFmtId="0" fontId="1" fillId="20" borderId="5" xfId="0" applyFont="1" applyFill="1" applyBorder="1" applyAlignment="1">
      <alignment horizontal="center" vertical="center"/>
    </xf>
    <xf numFmtId="0" fontId="1" fillId="20" borderId="14" xfId="0" applyFont="1" applyFill="1" applyBorder="1" applyAlignment="1">
      <alignment horizontal="center" vertical="center"/>
    </xf>
    <xf numFmtId="0" fontId="1" fillId="20" borderId="16" xfId="0" applyFont="1" applyFill="1" applyBorder="1" applyAlignment="1">
      <alignment horizontal="center" vertical="center"/>
    </xf>
    <xf numFmtId="0" fontId="1" fillId="7" borderId="2" xfId="0" applyFont="1" applyFill="1" applyBorder="1" applyAlignment="1">
      <alignment horizontal="center" vertical="center"/>
    </xf>
    <xf numFmtId="0" fontId="1" fillId="7" borderId="31" xfId="0" applyFont="1" applyFill="1" applyBorder="1" applyAlignment="1">
      <alignment horizontal="center" vertical="center"/>
    </xf>
    <xf numFmtId="0" fontId="1" fillId="7" borderId="32" xfId="0" applyFont="1" applyFill="1" applyBorder="1" applyAlignment="1">
      <alignment horizontal="center" vertical="center"/>
    </xf>
    <xf numFmtId="0" fontId="3" fillId="6" borderId="8" xfId="0" applyFont="1" applyFill="1" applyBorder="1" applyAlignment="1">
      <alignment horizontal="center" vertical="center"/>
    </xf>
    <xf numFmtId="0" fontId="2" fillId="2" borderId="8" xfId="0" applyFont="1" applyFill="1" applyBorder="1" applyAlignment="1">
      <alignment horizontal="center" vertical="center"/>
    </xf>
    <xf numFmtId="0" fontId="2" fillId="3" borderId="8" xfId="0" applyFont="1" applyFill="1" applyBorder="1" applyAlignment="1">
      <alignment horizontal="center" vertical="center"/>
    </xf>
    <xf numFmtId="0" fontId="3" fillId="4" borderId="8" xfId="0" applyFont="1" applyFill="1" applyBorder="1" applyAlignment="1">
      <alignment horizontal="center" vertical="center"/>
    </xf>
    <xf numFmtId="0" fontId="3" fillId="5" borderId="10" xfId="0" applyFont="1" applyFill="1" applyBorder="1" applyAlignment="1">
      <alignment horizontal="center" vertical="center"/>
    </xf>
    <xf numFmtId="0" fontId="1" fillId="7" borderId="8" xfId="0" applyFont="1" applyFill="1" applyBorder="1" applyAlignment="1">
      <alignment horizontal="center" vertical="center"/>
    </xf>
    <xf numFmtId="0" fontId="1" fillId="7" borderId="9" xfId="0" applyFont="1" applyFill="1" applyBorder="1" applyAlignment="1">
      <alignment horizontal="center" vertical="center"/>
    </xf>
    <xf numFmtId="0" fontId="2" fillId="0" borderId="9" xfId="0" applyFont="1" applyBorder="1" applyAlignment="1">
      <alignment horizontal="center" vertical="center" wrapText="1"/>
    </xf>
    <xf numFmtId="0" fontId="2" fillId="0" borderId="12" xfId="0" applyFont="1" applyBorder="1" applyAlignment="1">
      <alignment horizontal="center" vertical="center" wrapText="1"/>
    </xf>
    <xf numFmtId="0" fontId="6" fillId="5" borderId="2"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7" fillId="0" borderId="0" xfId="0" applyFont="1" applyBorder="1"/>
    <xf numFmtId="0" fontId="9" fillId="5" borderId="32"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0" fillId="0" borderId="23" xfId="0" applyBorder="1"/>
    <xf numFmtId="0" fontId="7" fillId="0" borderId="24" xfId="0" applyFont="1" applyBorder="1"/>
    <xf numFmtId="0" fontId="6" fillId="5" borderId="9" xfId="0" applyFont="1" applyFill="1" applyBorder="1" applyAlignment="1">
      <alignment horizontal="center" vertical="center" wrapText="1"/>
    </xf>
    <xf numFmtId="0" fontId="0" fillId="0" borderId="25" xfId="0" applyBorder="1"/>
    <xf numFmtId="0" fontId="7" fillId="0" borderId="26" xfId="0" applyFont="1" applyBorder="1"/>
    <xf numFmtId="0" fontId="1" fillId="7" borderId="9" xfId="0" applyFont="1" applyFill="1" applyBorder="1" applyAlignment="1">
      <alignment horizontal="center" vertical="center" wrapText="1"/>
    </xf>
    <xf numFmtId="0" fontId="3" fillId="5" borderId="8" xfId="0" applyFont="1" applyFill="1" applyBorder="1" applyAlignment="1">
      <alignment horizontal="center" vertical="center"/>
    </xf>
    <xf numFmtId="164" fontId="0" fillId="0" borderId="9" xfId="0" applyNumberFormat="1" applyBorder="1" applyAlignment="1">
      <alignment horizontal="center" vertical="center" wrapText="1"/>
    </xf>
    <xf numFmtId="0" fontId="0" fillId="0" borderId="9" xfId="0" applyBorder="1" applyAlignment="1">
      <alignment horizontal="center" vertical="center" wrapText="1"/>
    </xf>
    <xf numFmtId="0" fontId="3" fillId="6" borderId="10" xfId="0" applyFont="1" applyFill="1" applyBorder="1" applyAlignment="1">
      <alignment horizontal="center" vertical="center"/>
    </xf>
    <xf numFmtId="0" fontId="0" fillId="0" borderId="12" xfId="0" applyBorder="1" applyAlignment="1">
      <alignment horizontal="center" vertical="center" wrapText="1"/>
    </xf>
    <xf numFmtId="0" fontId="2" fillId="0" borderId="11" xfId="0" applyFont="1" applyBorder="1" applyAlignment="1">
      <alignment horizontal="center" vertical="center" wrapText="1"/>
    </xf>
    <xf numFmtId="0" fontId="0" fillId="0" borderId="35" xfId="0" applyBorder="1" applyAlignment="1">
      <alignment horizontal="center" vertical="center" wrapText="1"/>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4" xfId="0" applyBorder="1" applyAlignment="1">
      <alignment horizontal="center" vertical="center"/>
    </xf>
    <xf numFmtId="0" fontId="0" fillId="0" borderId="36" xfId="0" applyBorder="1" applyAlignment="1">
      <alignment horizontal="center" vertical="center" wrapText="1"/>
    </xf>
    <xf numFmtId="0" fontId="14" fillId="0" borderId="8"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5" xfId="0" applyFont="1" applyBorder="1" applyAlignment="1">
      <alignment horizontal="center" vertical="center" wrapText="1"/>
    </xf>
    <xf numFmtId="0" fontId="14" fillId="0" borderId="36" xfId="0" applyFont="1" applyBorder="1" applyAlignment="1">
      <alignment horizontal="center" vertical="center" wrapText="1"/>
    </xf>
    <xf numFmtId="0" fontId="14" fillId="0" borderId="10"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3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0" fillId="0" borderId="9" xfId="0" applyBorder="1" applyAlignment="1">
      <alignment horizontal="left" vertical="center" wrapText="1"/>
    </xf>
    <xf numFmtId="0" fontId="2" fillId="5" borderId="8" xfId="0" applyFont="1" applyFill="1" applyBorder="1" applyAlignment="1">
      <alignment horizontal="center" vertical="center"/>
    </xf>
    <xf numFmtId="0" fontId="2" fillId="2" borderId="34" xfId="0" applyFont="1" applyFill="1" applyBorder="1" applyAlignment="1">
      <alignment horizontal="center" vertical="center"/>
    </xf>
    <xf numFmtId="0" fontId="2" fillId="3" borderId="34"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 xfId="0" applyFont="1" applyFill="1" applyBorder="1" applyAlignment="1">
      <alignment horizontal="center" vertical="center"/>
    </xf>
    <xf numFmtId="0" fontId="2" fillId="2" borderId="35" xfId="0" applyFont="1" applyFill="1" applyBorder="1" applyAlignment="1">
      <alignment horizontal="center" vertical="center"/>
    </xf>
    <xf numFmtId="0" fontId="2" fillId="3" borderId="11" xfId="0" applyFont="1" applyFill="1" applyBorder="1" applyAlignment="1">
      <alignment horizontal="center" vertical="center"/>
    </xf>
    <xf numFmtId="0" fontId="2" fillId="4" borderId="1" xfId="0" applyFont="1" applyFill="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1" xfId="0" applyFont="1" applyBorder="1" applyAlignment="1">
      <alignment horizontal="center" vertical="center"/>
    </xf>
    <xf numFmtId="0" fontId="1" fillId="5" borderId="8" xfId="0" applyFont="1" applyFill="1" applyBorder="1" applyAlignment="1">
      <alignment horizontal="center" vertical="center"/>
    </xf>
    <xf numFmtId="0" fontId="1" fillId="4" borderId="1" xfId="0" applyFont="1" applyFill="1" applyBorder="1" applyAlignment="1">
      <alignment horizontal="center" vertical="center"/>
    </xf>
    <xf numFmtId="0" fontId="13" fillId="0" borderId="9" xfId="0" applyFont="1" applyBorder="1" applyAlignment="1">
      <alignment horizontal="left" vertical="center" wrapText="1"/>
    </xf>
    <xf numFmtId="0" fontId="1" fillId="3" borderId="1" xfId="0" applyFont="1" applyFill="1" applyBorder="1" applyAlignment="1">
      <alignment horizontal="center" vertical="center"/>
    </xf>
    <xf numFmtId="0" fontId="1" fillId="4" borderId="8" xfId="0" applyFont="1" applyFill="1" applyBorder="1" applyAlignment="1">
      <alignment horizontal="center" vertical="center"/>
    </xf>
    <xf numFmtId="0" fontId="13" fillId="0" borderId="34" xfId="0" applyFont="1" applyBorder="1" applyAlignment="1">
      <alignment horizontal="center" vertical="center"/>
    </xf>
    <xf numFmtId="0" fontId="13" fillId="0" borderId="36" xfId="0" applyFont="1" applyBorder="1" applyAlignment="1">
      <alignment horizontal="center" vertical="center"/>
    </xf>
    <xf numFmtId="0" fontId="13" fillId="0" borderId="35" xfId="0" applyFont="1" applyBorder="1" applyAlignment="1">
      <alignment horizontal="center" vertical="center"/>
    </xf>
    <xf numFmtId="0" fontId="1" fillId="2" borderId="34" xfId="0" applyFont="1" applyFill="1" applyBorder="1" applyAlignment="1">
      <alignment horizontal="center" vertical="center"/>
    </xf>
    <xf numFmtId="0" fontId="1" fillId="2" borderId="35" xfId="0" applyFont="1" applyFill="1" applyBorder="1" applyAlignment="1">
      <alignment horizontal="center" vertical="center"/>
    </xf>
    <xf numFmtId="0" fontId="1" fillId="3" borderId="34" xfId="0" applyFont="1" applyFill="1" applyBorder="1" applyAlignment="1">
      <alignment horizontal="center" vertical="center"/>
    </xf>
    <xf numFmtId="0" fontId="13" fillId="0" borderId="10" xfId="0" applyFont="1" applyBorder="1" applyAlignment="1">
      <alignment horizontal="center" vertical="center"/>
    </xf>
    <xf numFmtId="0" fontId="13" fillId="0" borderId="12" xfId="0" applyFont="1" applyBorder="1" applyAlignment="1">
      <alignment horizontal="center" vertical="center"/>
    </xf>
    <xf numFmtId="0" fontId="13" fillId="0" borderId="11" xfId="0" applyFont="1" applyBorder="1" applyAlignment="1">
      <alignment horizontal="center" vertical="center"/>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3" fillId="10" borderId="3" xfId="0" applyFont="1" applyFill="1" applyBorder="1" applyAlignment="1">
      <alignment horizontal="center" vertical="center"/>
    </xf>
    <xf numFmtId="0" fontId="14" fillId="0" borderId="3"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17" xfId="0" applyFont="1" applyBorder="1" applyAlignment="1">
      <alignment horizontal="center" vertical="center" wrapText="1"/>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3" xfId="0" applyBorder="1" applyAlignment="1">
      <alignment horizontal="center" vertical="center"/>
    </xf>
    <xf numFmtId="0" fontId="0" fillId="0" borderId="17" xfId="0" applyBorder="1" applyAlignment="1">
      <alignment horizontal="center" vertical="center"/>
    </xf>
    <xf numFmtId="0" fontId="3" fillId="18" borderId="38" xfId="0" applyFont="1" applyFill="1" applyBorder="1" applyAlignment="1">
      <alignment horizontal="center" vertical="center" wrapText="1"/>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3" fillId="13" borderId="3" xfId="0" applyFont="1" applyFill="1" applyBorder="1" applyAlignment="1">
      <alignment horizontal="center" vertical="center" wrapText="1"/>
    </xf>
    <xf numFmtId="0" fontId="3" fillId="16" borderId="38" xfId="0" applyFont="1" applyFill="1" applyBorder="1" applyAlignment="1">
      <alignment horizontal="center" vertical="center" wrapText="1"/>
    </xf>
    <xf numFmtId="0" fontId="14" fillId="0" borderId="1" xfId="0" applyFont="1" applyBorder="1" applyAlignment="1">
      <alignment horizontal="center" vertical="center"/>
    </xf>
    <xf numFmtId="0" fontId="14" fillId="0" borderId="9" xfId="0" applyFont="1" applyBorder="1" applyAlignment="1">
      <alignment horizontal="left" vertical="center" wrapText="1"/>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4" fillId="0" borderId="38" xfId="0" applyFont="1" applyBorder="1" applyAlignment="1">
      <alignment horizontal="center" vertical="center" wrapText="1"/>
    </xf>
    <xf numFmtId="0" fontId="14" fillId="0" borderId="39" xfId="0" applyFont="1" applyBorder="1" applyAlignment="1">
      <alignment horizontal="center" vertical="center" wrapText="1"/>
    </xf>
    <xf numFmtId="44" fontId="14" fillId="0" borderId="1" xfId="1" applyFont="1" applyBorder="1" applyAlignment="1">
      <alignment horizontal="center" vertical="center" wrapText="1"/>
    </xf>
    <xf numFmtId="44" fontId="14" fillId="0" borderId="11" xfId="1" applyFont="1" applyBorder="1" applyAlignment="1">
      <alignment horizontal="center" vertical="center" wrapText="1"/>
    </xf>
    <xf numFmtId="0" fontId="0" fillId="0" borderId="0" xfId="0" applyAlignment="1">
      <alignment horizontal="center" vertical="center" wrapText="1"/>
    </xf>
    <xf numFmtId="0" fontId="14" fillId="25" borderId="8" xfId="0" applyFont="1" applyFill="1" applyBorder="1" applyAlignment="1">
      <alignment horizontal="center" vertical="center" wrapText="1"/>
    </xf>
    <xf numFmtId="0" fontId="14" fillId="25" borderId="1" xfId="0" applyFont="1" applyFill="1" applyBorder="1" applyAlignment="1">
      <alignment horizontal="center" vertical="center" wrapText="1"/>
    </xf>
    <xf numFmtId="0" fontId="14" fillId="26" borderId="1" xfId="0" applyFont="1" applyFill="1" applyBorder="1" applyAlignment="1">
      <alignment horizontal="center" vertical="center" wrapText="1"/>
    </xf>
    <xf numFmtId="0" fontId="14" fillId="26" borderId="9" xfId="0" applyFont="1" applyFill="1" applyBorder="1" applyAlignment="1">
      <alignment horizontal="center" vertical="center" wrapText="1"/>
    </xf>
    <xf numFmtId="165" fontId="14" fillId="0" borderId="9" xfId="0" applyNumberFormat="1" applyFont="1" applyBorder="1" applyAlignment="1">
      <alignment horizontal="center" vertical="center" wrapText="1"/>
    </xf>
    <xf numFmtId="0" fontId="3" fillId="26" borderId="35" xfId="0" applyFont="1" applyFill="1" applyBorder="1" applyAlignment="1">
      <alignment horizontal="center" vertical="center" wrapText="1"/>
    </xf>
    <xf numFmtId="0" fontId="14" fillId="0" borderId="1" xfId="0" applyFont="1" applyBorder="1" applyAlignment="1">
      <alignment horizontal="left" vertical="center" wrapText="1"/>
    </xf>
    <xf numFmtId="0" fontId="0" fillId="0" borderId="0" xfId="0" applyAlignment="1">
      <alignment horizontal="left" vertical="center" wrapText="1"/>
    </xf>
    <xf numFmtId="0" fontId="17" fillId="0" borderId="1" xfId="0" applyFont="1" applyBorder="1" applyAlignment="1">
      <alignment horizontal="left" vertical="center" wrapText="1"/>
    </xf>
    <xf numFmtId="0" fontId="14" fillId="26" borderId="14" xfId="0" applyFont="1" applyFill="1" applyBorder="1" applyAlignment="1">
      <alignment horizontal="center" vertical="center" wrapText="1"/>
    </xf>
    <xf numFmtId="0" fontId="25" fillId="0" borderId="0" xfId="0" applyFont="1"/>
    <xf numFmtId="0" fontId="0" fillId="0" borderId="0" xfId="0" applyAlignment="1">
      <alignment vertical="center"/>
    </xf>
    <xf numFmtId="0" fontId="27" fillId="0" borderId="0" xfId="0" applyFont="1"/>
    <xf numFmtId="0" fontId="28" fillId="7" borderId="44" xfId="0" applyFont="1" applyFill="1" applyBorder="1" applyAlignment="1">
      <alignment horizontal="center" vertical="center" wrapText="1"/>
    </xf>
    <xf numFmtId="0" fontId="28" fillId="7" borderId="45" xfId="0" applyFont="1" applyFill="1" applyBorder="1" applyAlignment="1">
      <alignment horizontal="center" vertical="center" wrapText="1"/>
    </xf>
    <xf numFmtId="0" fontId="28" fillId="7" borderId="46" xfId="0" applyFont="1" applyFill="1" applyBorder="1" applyAlignment="1">
      <alignment horizontal="center" vertical="center" wrapText="1"/>
    </xf>
    <xf numFmtId="0" fontId="25" fillId="0" borderId="2" xfId="0" applyFont="1" applyBorder="1" applyAlignment="1">
      <alignment horizontal="center" vertical="center" wrapText="1"/>
    </xf>
    <xf numFmtId="0" fontId="25" fillId="0" borderId="32" xfId="0" applyFont="1" applyBorder="1" applyAlignment="1">
      <alignment horizontal="center" vertical="center" wrapText="1"/>
    </xf>
    <xf numFmtId="0" fontId="27" fillId="0" borderId="0" xfId="0" applyFont="1" applyAlignment="1"/>
    <xf numFmtId="0" fontId="29" fillId="6" borderId="31" xfId="0" applyFont="1" applyFill="1" applyBorder="1" applyAlignment="1">
      <alignment horizontal="center" vertical="center"/>
    </xf>
    <xf numFmtId="0" fontId="24" fillId="2" borderId="8" xfId="0" applyFont="1" applyFill="1" applyBorder="1" applyAlignment="1">
      <alignment horizontal="center" vertical="center"/>
    </xf>
    <xf numFmtId="0" fontId="24" fillId="3" borderId="8" xfId="0" applyFont="1" applyFill="1" applyBorder="1" applyAlignment="1">
      <alignment horizontal="center" vertical="center"/>
    </xf>
    <xf numFmtId="0" fontId="29" fillId="4" borderId="8" xfId="0" applyFont="1" applyFill="1" applyBorder="1" applyAlignment="1">
      <alignment horizontal="center" vertical="center"/>
    </xf>
    <xf numFmtId="0" fontId="29" fillId="5" borderId="10" xfId="0" applyFont="1" applyFill="1" applyBorder="1" applyAlignment="1">
      <alignment horizontal="center" vertical="center"/>
    </xf>
    <xf numFmtId="0" fontId="28" fillId="7" borderId="40" xfId="0" applyFont="1" applyFill="1" applyBorder="1" applyAlignment="1">
      <alignment horizontal="center" vertical="center"/>
    </xf>
    <xf numFmtId="0" fontId="28" fillId="7" borderId="41" xfId="0" applyFont="1" applyFill="1" applyBorder="1" applyAlignment="1">
      <alignment horizontal="center" vertical="center"/>
    </xf>
    <xf numFmtId="49" fontId="25" fillId="0" borderId="9" xfId="0" applyNumberFormat="1" applyFont="1" applyBorder="1" applyAlignment="1">
      <alignment horizontal="center" vertical="center" wrapText="1"/>
    </xf>
    <xf numFmtId="49" fontId="25" fillId="0" borderId="12" xfId="0" applyNumberFormat="1" applyFont="1" applyBorder="1" applyAlignment="1">
      <alignment horizontal="center" vertical="center" wrapText="1"/>
    </xf>
    <xf numFmtId="0" fontId="29" fillId="5" borderId="2" xfId="0" applyFont="1" applyFill="1" applyBorder="1" applyAlignment="1">
      <alignment horizontal="center" vertical="center" wrapText="1"/>
    </xf>
    <xf numFmtId="0" fontId="25" fillId="0" borderId="0" xfId="0" applyFont="1" applyBorder="1"/>
    <xf numFmtId="0" fontId="29" fillId="4" borderId="1"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29" fillId="5" borderId="9" xfId="0" applyFont="1" applyFill="1" applyBorder="1" applyAlignment="1">
      <alignment horizontal="center" vertical="center" wrapText="1"/>
    </xf>
    <xf numFmtId="0" fontId="29" fillId="6" borderId="1" xfId="0" applyFont="1" applyFill="1" applyBorder="1" applyAlignment="1">
      <alignment horizontal="center" vertical="center" wrapText="1"/>
    </xf>
    <xf numFmtId="0" fontId="25" fillId="0" borderId="23" xfId="0" applyFont="1" applyBorder="1"/>
    <xf numFmtId="0" fontId="25" fillId="0" borderId="24" xfId="0" applyFont="1" applyBorder="1"/>
    <xf numFmtId="0" fontId="25" fillId="0" borderId="26" xfId="0" applyFont="1" applyBorder="1"/>
    <xf numFmtId="0" fontId="25" fillId="3" borderId="2" xfId="0" applyFont="1" applyFill="1" applyBorder="1" applyAlignment="1">
      <alignment horizontal="center" vertical="center" wrapText="1"/>
    </xf>
    <xf numFmtId="0" fontId="30" fillId="4" borderId="2" xfId="0" applyFont="1" applyFill="1" applyBorder="1" applyAlignment="1">
      <alignment horizontal="center" vertical="center" wrapText="1"/>
    </xf>
    <xf numFmtId="0" fontId="30" fillId="5" borderId="2" xfId="0" applyFont="1" applyFill="1" applyBorder="1" applyAlignment="1">
      <alignment horizontal="center" vertical="center" wrapText="1"/>
    </xf>
    <xf numFmtId="0" fontId="30" fillId="5" borderId="32"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30" fillId="4" borderId="1" xfId="0" applyFont="1" applyFill="1" applyBorder="1" applyAlignment="1">
      <alignment horizontal="center" vertical="center" wrapText="1"/>
    </xf>
    <xf numFmtId="0" fontId="30" fillId="5" borderId="9" xfId="0" applyFont="1" applyFill="1" applyBorder="1" applyAlignment="1">
      <alignment horizontal="center" vertical="center" wrapText="1"/>
    </xf>
    <xf numFmtId="0" fontId="30" fillId="4" borderId="9" xfId="0" applyFont="1" applyFill="1" applyBorder="1" applyAlignment="1">
      <alignment horizontal="center" vertical="center" wrapText="1"/>
    </xf>
    <xf numFmtId="0" fontId="25" fillId="3" borderId="9"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4" fillId="5" borderId="10" xfId="0" applyFont="1" applyFill="1" applyBorder="1" applyAlignment="1">
      <alignment horizontal="center" vertical="center" wrapText="1"/>
    </xf>
    <xf numFmtId="0" fontId="28" fillId="7" borderId="40" xfId="0" applyFont="1" applyFill="1" applyBorder="1" applyAlignment="1">
      <alignment horizontal="center" wrapText="1"/>
    </xf>
    <xf numFmtId="0" fontId="28" fillId="7" borderId="42" xfId="0" applyFont="1" applyFill="1" applyBorder="1" applyAlignment="1">
      <alignment horizontal="center" vertical="top" wrapText="1"/>
    </xf>
    <xf numFmtId="0" fontId="28" fillId="7" borderId="42" xfId="0" applyFont="1" applyFill="1" applyBorder="1" applyAlignment="1">
      <alignment horizontal="center" wrapText="1"/>
    </xf>
    <xf numFmtId="0" fontId="28" fillId="7" borderId="41" xfId="0" applyFont="1" applyFill="1" applyBorder="1" applyAlignment="1">
      <alignment horizontal="center" wrapText="1"/>
    </xf>
    <xf numFmtId="0" fontId="24" fillId="3" borderId="10" xfId="0" applyFont="1" applyFill="1" applyBorder="1" applyAlignment="1">
      <alignment horizontal="center" vertical="center" wrapText="1"/>
    </xf>
    <xf numFmtId="0" fontId="24" fillId="4" borderId="40" xfId="0" applyFont="1" applyFill="1" applyBorder="1" applyAlignment="1">
      <alignment horizontal="center" vertical="center" wrapText="1"/>
    </xf>
    <xf numFmtId="0" fontId="0" fillId="8" borderId="28" xfId="0" applyFill="1" applyBorder="1" applyAlignment="1">
      <alignment vertical="center"/>
    </xf>
    <xf numFmtId="0" fontId="0" fillId="8" borderId="29" xfId="0" applyFill="1" applyBorder="1" applyAlignment="1">
      <alignment vertical="center"/>
    </xf>
    <xf numFmtId="0" fontId="0" fillId="8" borderId="30" xfId="0" applyFill="1" applyBorder="1" applyAlignment="1">
      <alignment vertical="center"/>
    </xf>
    <xf numFmtId="0" fontId="1" fillId="27" borderId="48" xfId="0" applyFont="1" applyFill="1" applyBorder="1" applyAlignment="1">
      <alignment horizontal="center" vertical="center" wrapText="1"/>
    </xf>
    <xf numFmtId="0" fontId="14" fillId="0" borderId="11" xfId="0" applyFont="1" applyBorder="1" applyAlignment="1">
      <alignment horizontal="left" vertical="center" wrapText="1"/>
    </xf>
    <xf numFmtId="0" fontId="14" fillId="0" borderId="12" xfId="0" applyFont="1" applyBorder="1" applyAlignment="1">
      <alignment horizontal="left" vertical="center" wrapText="1"/>
    </xf>
    <xf numFmtId="165" fontId="14" fillId="0" borderId="12" xfId="0" applyNumberFormat="1" applyFont="1" applyBorder="1" applyAlignment="1">
      <alignment horizontal="center" vertical="center" wrapText="1"/>
    </xf>
    <xf numFmtId="165" fontId="14" fillId="0" borderId="49" xfId="0" applyNumberFormat="1" applyFont="1" applyBorder="1" applyAlignment="1">
      <alignment horizontal="center" vertical="center" wrapText="1"/>
    </xf>
    <xf numFmtId="165" fontId="14" fillId="0" borderId="50" xfId="0" applyNumberFormat="1" applyFont="1" applyBorder="1" applyAlignment="1">
      <alignment horizontal="center" vertical="center" wrapText="1"/>
    </xf>
    <xf numFmtId="0" fontId="0" fillId="8" borderId="1" xfId="0" applyFill="1" applyBorder="1" applyAlignment="1">
      <alignment horizontal="center" vertical="center" wrapText="1"/>
    </xf>
    <xf numFmtId="0" fontId="32" fillId="0" borderId="0" xfId="0" applyFont="1" applyAlignment="1">
      <alignment horizontal="center" vertical="center" textRotation="90" wrapText="1"/>
    </xf>
    <xf numFmtId="0" fontId="3" fillId="14"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2" xfId="0" applyFont="1" applyBorder="1" applyAlignment="1">
      <alignment horizontal="center" vertical="center" wrapText="1"/>
    </xf>
    <xf numFmtId="0" fontId="33" fillId="29" borderId="54" xfId="0" applyFont="1" applyFill="1" applyBorder="1" applyAlignment="1">
      <alignment horizontal="center" vertical="center" wrapText="1"/>
    </xf>
    <xf numFmtId="0" fontId="33" fillId="0" borderId="54"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4" xfId="0" applyFont="1" applyBorder="1" applyAlignment="1">
      <alignment horizontal="justify" vertical="center" wrapText="1"/>
    </xf>
    <xf numFmtId="0" fontId="0" fillId="0" borderId="54" xfId="0" applyBorder="1" applyAlignment="1">
      <alignment horizontal="center" vertical="center" wrapText="1"/>
    </xf>
    <xf numFmtId="166" fontId="14" fillId="0" borderId="54" xfId="0" applyNumberFormat="1" applyFont="1" applyBorder="1" applyAlignment="1">
      <alignment horizontal="center" vertical="center" wrapText="1"/>
    </xf>
    <xf numFmtId="165" fontId="14" fillId="0" borderId="54" xfId="0" applyNumberFormat="1" applyFont="1" applyBorder="1" applyAlignment="1">
      <alignment horizontal="center" vertical="center" wrapText="1"/>
    </xf>
    <xf numFmtId="0" fontId="0" fillId="8" borderId="54" xfId="0" applyFill="1" applyBorder="1" applyAlignment="1">
      <alignment horizontal="center" vertical="center" wrapText="1"/>
    </xf>
    <xf numFmtId="0" fontId="14" fillId="0" borderId="54" xfId="0" applyFont="1" applyBorder="1" applyAlignment="1">
      <alignment horizontal="left" vertical="center" wrapText="1"/>
    </xf>
    <xf numFmtId="0" fontId="35" fillId="29" borderId="54" xfId="0" applyFont="1" applyFill="1" applyBorder="1" applyAlignment="1">
      <alignment horizontal="center" vertical="center" wrapText="1"/>
    </xf>
    <xf numFmtId="0" fontId="14" fillId="0" borderId="54" xfId="0" applyFont="1" applyFill="1" applyBorder="1" applyAlignment="1">
      <alignment horizontal="center" vertical="center" wrapText="1"/>
    </xf>
    <xf numFmtId="0" fontId="0" fillId="0" borderId="54" xfId="0" applyBorder="1" applyAlignment="1">
      <alignment horizontal="center" vertical="center"/>
    </xf>
    <xf numFmtId="0" fontId="14" fillId="29" borderId="54" xfId="0" applyFont="1" applyFill="1" applyBorder="1" applyAlignment="1">
      <alignment horizontal="center" vertical="center" wrapText="1"/>
    </xf>
    <xf numFmtId="0" fontId="0" fillId="0" borderId="54" xfId="0" applyBorder="1" applyAlignment="1">
      <alignment horizontal="justify" vertical="center" wrapText="1"/>
    </xf>
    <xf numFmtId="0" fontId="14" fillId="0" borderId="30" xfId="0" applyFont="1" applyBorder="1" applyAlignment="1">
      <alignment horizontal="center" vertical="center" wrapText="1"/>
    </xf>
    <xf numFmtId="0" fontId="3" fillId="26" borderId="54" xfId="0" applyFont="1" applyFill="1" applyBorder="1" applyAlignment="1">
      <alignment horizontal="center" vertical="center" wrapText="1"/>
    </xf>
    <xf numFmtId="0" fontId="14" fillId="25" borderId="54" xfId="0" applyFont="1" applyFill="1" applyBorder="1" applyAlignment="1">
      <alignment horizontal="center" vertical="center" wrapText="1"/>
    </xf>
    <xf numFmtId="0" fontId="14" fillId="26" borderId="54" xfId="0" applyFont="1" applyFill="1" applyBorder="1" applyAlignment="1">
      <alignment horizontal="center" vertical="center" wrapText="1"/>
    </xf>
    <xf numFmtId="0" fontId="1" fillId="27" borderId="54" xfId="0" applyFont="1" applyFill="1" applyBorder="1" applyAlignment="1">
      <alignment horizontal="center" vertical="center" wrapText="1"/>
    </xf>
    <xf numFmtId="0" fontId="12" fillId="0" borderId="28" xfId="0" applyFont="1" applyBorder="1" applyAlignment="1">
      <alignment horizontal="center"/>
    </xf>
    <xf numFmtId="0" fontId="12" fillId="0" borderId="29" xfId="0" applyFont="1" applyBorder="1" applyAlignment="1">
      <alignment horizontal="center"/>
    </xf>
    <xf numFmtId="0" fontId="12" fillId="0" borderId="30" xfId="0" applyFont="1" applyBorder="1" applyAlignment="1">
      <alignment horizontal="center"/>
    </xf>
    <xf numFmtId="0" fontId="5" fillId="8" borderId="33" xfId="0" applyFont="1" applyFill="1" applyBorder="1" applyAlignment="1">
      <alignment horizontal="center" vertical="center" textRotation="90"/>
    </xf>
    <xf numFmtId="0" fontId="5" fillId="8" borderId="31" xfId="0" applyFont="1" applyFill="1" applyBorder="1" applyAlignment="1">
      <alignment horizontal="center" vertical="center" textRotation="90"/>
    </xf>
    <xf numFmtId="0" fontId="4" fillId="8" borderId="18" xfId="0" applyFont="1" applyFill="1" applyBorder="1" applyAlignment="1">
      <alignment horizontal="center"/>
    </xf>
    <xf numFmtId="0" fontId="4" fillId="8" borderId="19" xfId="0" applyFont="1" applyFill="1" applyBorder="1" applyAlignment="1">
      <alignment horizont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11" fillId="19" borderId="20" xfId="0" applyFont="1" applyFill="1" applyBorder="1" applyAlignment="1">
      <alignment horizontal="center" vertical="center"/>
    </xf>
    <xf numFmtId="0" fontId="11" fillId="19" borderId="21" xfId="0" applyFont="1" applyFill="1" applyBorder="1" applyAlignment="1">
      <alignment horizontal="center" vertical="center"/>
    </xf>
    <xf numFmtId="0" fontId="11" fillId="19" borderId="22" xfId="0" applyFont="1" applyFill="1" applyBorder="1" applyAlignment="1">
      <alignment horizontal="center" vertical="center"/>
    </xf>
    <xf numFmtId="0" fontId="11" fillId="19" borderId="23" xfId="0" applyFont="1" applyFill="1" applyBorder="1" applyAlignment="1">
      <alignment horizontal="center" vertical="center"/>
    </xf>
    <xf numFmtId="0" fontId="11" fillId="19" borderId="0" xfId="0" applyFont="1" applyFill="1" applyBorder="1" applyAlignment="1">
      <alignment horizontal="center" vertical="center"/>
    </xf>
    <xf numFmtId="0" fontId="11" fillId="19" borderId="24" xfId="0" applyFont="1" applyFill="1" applyBorder="1" applyAlignment="1">
      <alignment horizontal="center" vertical="center"/>
    </xf>
    <xf numFmtId="0" fontId="11" fillId="19" borderId="25" xfId="0" applyFont="1" applyFill="1" applyBorder="1" applyAlignment="1">
      <alignment horizontal="center" vertical="center"/>
    </xf>
    <xf numFmtId="0" fontId="11" fillId="19" borderId="26" xfId="0" applyFont="1" applyFill="1" applyBorder="1" applyAlignment="1">
      <alignment horizontal="center" vertical="center"/>
    </xf>
    <xf numFmtId="0" fontId="11" fillId="19" borderId="27" xfId="0" applyFont="1" applyFill="1" applyBorder="1" applyAlignment="1">
      <alignment horizontal="center" vertical="center"/>
    </xf>
    <xf numFmtId="0" fontId="1" fillId="15" borderId="5" xfId="0" applyFont="1" applyFill="1" applyBorder="1" applyAlignment="1">
      <alignment horizontal="center" vertical="center" wrapText="1"/>
    </xf>
    <xf numFmtId="0" fontId="1" fillId="15" borderId="6" xfId="0" applyFont="1" applyFill="1" applyBorder="1" applyAlignment="1">
      <alignment horizontal="center" vertical="center" wrapText="1"/>
    </xf>
    <xf numFmtId="0" fontId="1" fillId="15" borderId="7" xfId="0" applyFont="1" applyFill="1" applyBorder="1" applyAlignment="1">
      <alignment horizontal="center" vertical="center" wrapText="1"/>
    </xf>
    <xf numFmtId="0" fontId="1" fillId="17" borderId="5" xfId="0" applyFont="1" applyFill="1" applyBorder="1" applyAlignment="1">
      <alignment horizontal="center" vertical="center" wrapText="1"/>
    </xf>
    <xf numFmtId="0" fontId="1" fillId="17" borderId="6" xfId="0" applyFont="1" applyFill="1" applyBorder="1" applyAlignment="1">
      <alignment horizontal="center" vertical="center" wrapText="1"/>
    </xf>
    <xf numFmtId="0" fontId="1" fillId="17" borderId="7" xfId="0" applyFont="1" applyFill="1" applyBorder="1" applyAlignment="1">
      <alignment horizontal="center" vertical="center" wrapText="1"/>
    </xf>
    <xf numFmtId="0" fontId="1" fillId="9" borderId="5" xfId="0" applyFont="1" applyFill="1" applyBorder="1" applyAlignment="1">
      <alignment horizontal="center" vertical="center"/>
    </xf>
    <xf numFmtId="0" fontId="1" fillId="9" borderId="6" xfId="0" applyFont="1" applyFill="1" applyBorder="1" applyAlignment="1">
      <alignment horizontal="center" vertical="center"/>
    </xf>
    <xf numFmtId="0" fontId="1" fillId="9" borderId="7" xfId="0" applyFont="1" applyFill="1" applyBorder="1" applyAlignment="1">
      <alignment horizontal="center" vertical="center"/>
    </xf>
    <xf numFmtId="0" fontId="1" fillId="12" borderId="5" xfId="0" applyFont="1" applyFill="1" applyBorder="1" applyAlignment="1">
      <alignment horizontal="center" vertical="center" wrapText="1"/>
    </xf>
    <xf numFmtId="0" fontId="1" fillId="12" borderId="7" xfId="0" applyFont="1" applyFill="1" applyBorder="1" applyAlignment="1">
      <alignment horizontal="center" vertical="center" wrapText="1"/>
    </xf>
    <xf numFmtId="0" fontId="1" fillId="11" borderId="5" xfId="0" applyFont="1" applyFill="1" applyBorder="1" applyAlignment="1">
      <alignment horizontal="center" vertical="center" wrapText="1"/>
    </xf>
    <xf numFmtId="0" fontId="1" fillId="11" borderId="6"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0" fillId="0" borderId="13"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5" xfId="0" applyBorder="1" applyAlignment="1">
      <alignment horizontal="center" vertical="center" wrapText="1"/>
    </xf>
    <xf numFmtId="0" fontId="0" fillId="0" borderId="13"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15"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13" fillId="0" borderId="13"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0" borderId="15" xfId="0" applyFont="1" applyBorder="1" applyAlignment="1">
      <alignment horizontal="left" vertical="center" wrapText="1"/>
    </xf>
    <xf numFmtId="0" fontId="13" fillId="0" borderId="17" xfId="0" applyFont="1" applyBorder="1" applyAlignment="1">
      <alignment horizontal="left" vertical="center" wrapText="1"/>
    </xf>
    <xf numFmtId="0" fontId="13" fillId="0" borderId="18" xfId="0" applyFont="1" applyBorder="1" applyAlignment="1">
      <alignment horizontal="left" vertical="center" wrapText="1"/>
    </xf>
    <xf numFmtId="0" fontId="13" fillId="0" borderId="19" xfId="0" applyFont="1" applyBorder="1" applyAlignment="1">
      <alignment horizontal="left" vertical="center" wrapText="1"/>
    </xf>
    <xf numFmtId="0" fontId="3" fillId="14" borderId="1" xfId="0" applyFont="1" applyFill="1" applyBorder="1" applyAlignment="1">
      <alignment horizontal="center" vertical="center" wrapText="1"/>
    </xf>
    <xf numFmtId="0" fontId="1" fillId="12" borderId="20" xfId="0" applyFont="1" applyFill="1" applyBorder="1" applyAlignment="1">
      <alignment horizontal="center" vertical="center" wrapText="1"/>
    </xf>
    <xf numFmtId="0" fontId="1" fillId="12" borderId="21" xfId="0" applyFont="1" applyFill="1" applyBorder="1" applyAlignment="1">
      <alignment horizontal="center" vertical="center" wrapText="1"/>
    </xf>
    <xf numFmtId="0" fontId="1" fillId="11" borderId="40" xfId="0" applyFont="1" applyFill="1" applyBorder="1" applyAlignment="1">
      <alignment horizontal="center" vertical="center" wrapText="1"/>
    </xf>
    <xf numFmtId="0" fontId="1" fillId="11" borderId="42" xfId="0" applyFont="1" applyFill="1" applyBorder="1" applyAlignment="1">
      <alignment horizontal="center" vertical="center" wrapText="1"/>
    </xf>
    <xf numFmtId="0" fontId="1" fillId="11" borderId="41" xfId="0" applyFont="1" applyFill="1" applyBorder="1" applyAlignment="1">
      <alignment horizontal="center" vertical="center" wrapText="1"/>
    </xf>
    <xf numFmtId="0" fontId="1" fillId="15" borderId="43" xfId="0" applyFont="1" applyFill="1" applyBorder="1" applyAlignment="1">
      <alignment horizontal="center" vertical="center" wrapText="1"/>
    </xf>
    <xf numFmtId="0" fontId="1" fillId="15" borderId="42" xfId="0" applyFont="1" applyFill="1" applyBorder="1" applyAlignment="1">
      <alignment horizontal="center" vertical="center" wrapText="1"/>
    </xf>
    <xf numFmtId="0" fontId="1" fillId="15" borderId="41" xfId="0" applyFont="1" applyFill="1" applyBorder="1" applyAlignment="1">
      <alignment horizontal="center" vertical="center" wrapText="1"/>
    </xf>
    <xf numFmtId="0" fontId="22" fillId="0" borderId="28" xfId="0" applyFont="1" applyBorder="1" applyAlignment="1">
      <alignment horizontal="left" vertical="center" wrapText="1"/>
    </xf>
    <xf numFmtId="0" fontId="22" fillId="0" borderId="29" xfId="0" applyFont="1" applyBorder="1" applyAlignment="1">
      <alignment horizontal="left" vertical="center" wrapText="1"/>
    </xf>
    <xf numFmtId="0" fontId="22" fillId="0" borderId="30" xfId="0" applyFont="1" applyBorder="1" applyAlignment="1">
      <alignment horizontal="left" vertical="center" wrapText="1"/>
    </xf>
    <xf numFmtId="0" fontId="3" fillId="24" borderId="54" xfId="0" applyFont="1" applyFill="1" applyBorder="1" applyAlignment="1">
      <alignment horizontal="center" vertical="center"/>
    </xf>
    <xf numFmtId="0" fontId="3" fillId="28" borderId="54" xfId="0" applyFont="1" applyFill="1" applyBorder="1" applyAlignment="1">
      <alignment horizontal="center" vertical="center" wrapText="1"/>
    </xf>
    <xf numFmtId="0" fontId="1" fillId="23" borderId="54" xfId="0" applyFont="1" applyFill="1" applyBorder="1" applyAlignment="1">
      <alignment horizontal="center" vertical="center" wrapText="1"/>
    </xf>
    <xf numFmtId="0" fontId="3" fillId="26" borderId="54" xfId="0" applyFont="1" applyFill="1" applyBorder="1" applyAlignment="1">
      <alignment horizontal="center" vertical="center" wrapText="1"/>
    </xf>
    <xf numFmtId="0" fontId="1" fillId="22" borderId="54" xfId="0" applyFont="1" applyFill="1" applyBorder="1" applyAlignment="1">
      <alignment horizontal="center" vertical="center" wrapText="1"/>
    </xf>
    <xf numFmtId="0" fontId="3" fillId="25" borderId="54" xfId="0" applyFont="1" applyFill="1" applyBorder="1" applyAlignment="1">
      <alignment horizontal="center" vertical="center" wrapText="1"/>
    </xf>
    <xf numFmtId="0" fontId="32" fillId="3" borderId="0" xfId="0" applyFont="1" applyFill="1" applyBorder="1" applyAlignment="1">
      <alignment horizontal="center" vertical="center" textRotation="90" wrapText="1"/>
    </xf>
    <xf numFmtId="0" fontId="20" fillId="0" borderId="47" xfId="0" applyFont="1" applyBorder="1" applyAlignment="1">
      <alignment horizontal="left" vertical="center" wrapText="1" indent="2"/>
    </xf>
    <xf numFmtId="0" fontId="20" fillId="0" borderId="30" xfId="0" applyFont="1" applyBorder="1" applyAlignment="1">
      <alignment horizontal="left" vertical="center" wrapText="1" indent="2"/>
    </xf>
    <xf numFmtId="0" fontId="1" fillId="21" borderId="54" xfId="0" applyFont="1" applyFill="1" applyBorder="1" applyAlignment="1">
      <alignment horizontal="center" vertical="center"/>
    </xf>
    <xf numFmtId="0" fontId="21" fillId="9" borderId="28" xfId="0" applyFont="1" applyFill="1" applyBorder="1" applyAlignment="1">
      <alignment horizontal="center" vertical="center"/>
    </xf>
    <xf numFmtId="0" fontId="21" fillId="9" borderId="53" xfId="0" applyFont="1" applyFill="1" applyBorder="1" applyAlignment="1">
      <alignment horizontal="center" vertical="center"/>
    </xf>
    <xf numFmtId="0" fontId="14" fillId="0" borderId="42" xfId="0" applyFont="1" applyBorder="1" applyAlignment="1">
      <alignment horizontal="center" vertical="center" wrapText="1"/>
    </xf>
    <xf numFmtId="0" fontId="14" fillId="0" borderId="41"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 fillId="15" borderId="40" xfId="0" applyFont="1" applyFill="1" applyBorder="1" applyAlignment="1">
      <alignment horizontal="center" vertical="center" wrapText="1"/>
    </xf>
    <xf numFmtId="0" fontId="16" fillId="19" borderId="1" xfId="0" applyFont="1" applyFill="1" applyBorder="1" applyAlignment="1">
      <alignment horizontal="center" vertical="center" wrapText="1"/>
    </xf>
    <xf numFmtId="0" fontId="24" fillId="0" borderId="28" xfId="0" applyFont="1" applyBorder="1" applyAlignment="1">
      <alignment horizontal="center"/>
    </xf>
    <xf numFmtId="0" fontId="24" fillId="0" borderId="29" xfId="0" applyFont="1" applyBorder="1" applyAlignment="1">
      <alignment horizontal="center"/>
    </xf>
    <xf numFmtId="0" fontId="24" fillId="0" borderId="30" xfId="0" applyFont="1" applyBorder="1" applyAlignment="1">
      <alignment horizontal="center"/>
    </xf>
    <xf numFmtId="0" fontId="28" fillId="7" borderId="33" xfId="0" applyFont="1" applyFill="1" applyBorder="1" applyAlignment="1">
      <alignment horizontal="center" vertical="center" textRotation="90"/>
    </xf>
    <xf numFmtId="0" fontId="28" fillId="7" borderId="31" xfId="0" applyFont="1" applyFill="1" applyBorder="1" applyAlignment="1">
      <alignment horizontal="center" vertical="center" textRotation="90"/>
    </xf>
    <xf numFmtId="0" fontId="28" fillId="7" borderId="18" xfId="0" applyFont="1" applyFill="1" applyBorder="1" applyAlignment="1">
      <alignment horizontal="center"/>
    </xf>
    <xf numFmtId="0" fontId="28" fillId="7" borderId="19" xfId="0" applyFont="1" applyFill="1" applyBorder="1" applyAlignment="1">
      <alignment horizontal="center"/>
    </xf>
    <xf numFmtId="0" fontId="25" fillId="0" borderId="23" xfId="0" applyFont="1" applyBorder="1" applyAlignment="1">
      <alignment horizontal="center"/>
    </xf>
    <xf numFmtId="0" fontId="25" fillId="0" borderId="0" xfId="0" applyFont="1" applyBorder="1" applyAlignment="1">
      <alignment horizontal="center"/>
    </xf>
    <xf numFmtId="0" fontId="25" fillId="0" borderId="25" xfId="0" applyFont="1" applyBorder="1" applyAlignment="1">
      <alignment horizontal="center"/>
    </xf>
    <xf numFmtId="0" fontId="25" fillId="0" borderId="26" xfId="0" applyFont="1" applyBorder="1" applyAlignment="1">
      <alignment horizontal="center"/>
    </xf>
    <xf numFmtId="0" fontId="25" fillId="0" borderId="1"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 xfId="0" applyFont="1" applyBorder="1" applyAlignment="1">
      <alignment horizontal="justify" vertical="center" wrapText="1"/>
    </xf>
    <xf numFmtId="0" fontId="25" fillId="0" borderId="11" xfId="0" applyFont="1" applyBorder="1" applyAlignment="1">
      <alignment horizontal="justify" vertical="center" wrapText="1"/>
    </xf>
    <xf numFmtId="0" fontId="25" fillId="0" borderId="9"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42" xfId="0" applyFont="1" applyBorder="1" applyAlignment="1">
      <alignment horizontal="center" vertical="center" wrapText="1"/>
    </xf>
    <xf numFmtId="0" fontId="25" fillId="0" borderId="42" xfId="0" applyFont="1" applyBorder="1" applyAlignment="1">
      <alignment horizontal="justify" vertical="center" wrapText="1"/>
    </xf>
    <xf numFmtId="0" fontId="25" fillId="0" borderId="41" xfId="0" applyFont="1" applyBorder="1" applyAlignment="1">
      <alignment horizontal="center" vertical="center" wrapText="1"/>
    </xf>
    <xf numFmtId="0" fontId="3" fillId="24" borderId="8" xfId="0" applyFont="1" applyFill="1" applyBorder="1" applyAlignment="1">
      <alignment horizontal="center" vertical="center" wrapText="1"/>
    </xf>
    <xf numFmtId="0" fontId="3" fillId="24" borderId="1" xfId="0" applyFont="1" applyFill="1" applyBorder="1" applyAlignment="1">
      <alignment horizontal="center" vertical="center" wrapText="1"/>
    </xf>
    <xf numFmtId="0" fontId="3" fillId="24" borderId="9" xfId="0" applyFont="1" applyFill="1" applyBorder="1" applyAlignment="1">
      <alignment horizontal="center" vertical="center" wrapText="1"/>
    </xf>
    <xf numFmtId="0" fontId="22" fillId="0" borderId="28" xfId="0" applyFont="1" applyBorder="1" applyAlignment="1">
      <alignment horizontal="center" vertical="center" wrapText="1"/>
    </xf>
    <xf numFmtId="0" fontId="22" fillId="0" borderId="29" xfId="0" applyFont="1" applyBorder="1" applyAlignment="1">
      <alignment horizontal="center" vertical="center" wrapText="1"/>
    </xf>
    <xf numFmtId="0" fontId="22" fillId="0" borderId="30" xfId="0" applyFont="1" applyBorder="1" applyAlignment="1">
      <alignment horizontal="center" vertical="center" wrapText="1"/>
    </xf>
    <xf numFmtId="0" fontId="3" fillId="28" borderId="51" xfId="0" applyFont="1" applyFill="1" applyBorder="1" applyAlignment="1">
      <alignment horizontal="center" vertical="center" wrapText="1"/>
    </xf>
    <xf numFmtId="0" fontId="3" fillId="28" borderId="52" xfId="0" applyFont="1" applyFill="1" applyBorder="1" applyAlignment="1">
      <alignment horizontal="center" vertical="center" wrapText="1"/>
    </xf>
    <xf numFmtId="0" fontId="21" fillId="9" borderId="29" xfId="0" applyFont="1" applyFill="1" applyBorder="1" applyAlignment="1">
      <alignment horizontal="center" vertical="center"/>
    </xf>
    <xf numFmtId="0" fontId="20" fillId="0" borderId="28"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30" xfId="0" applyFont="1" applyBorder="1" applyAlignment="1">
      <alignment horizontal="center" vertical="center" wrapText="1"/>
    </xf>
    <xf numFmtId="0" fontId="3" fillId="25" borderId="8" xfId="0" applyFont="1" applyFill="1" applyBorder="1" applyAlignment="1">
      <alignment horizontal="center" vertical="center" wrapText="1"/>
    </xf>
    <xf numFmtId="0" fontId="3" fillId="25" borderId="1" xfId="0" applyFont="1" applyFill="1" applyBorder="1" applyAlignment="1">
      <alignment horizontal="center" vertical="center" wrapText="1"/>
    </xf>
    <xf numFmtId="0" fontId="3" fillId="25" borderId="36" xfId="0" applyFont="1" applyFill="1" applyBorder="1" applyAlignment="1">
      <alignment horizontal="center" vertical="center" wrapText="1"/>
    </xf>
    <xf numFmtId="0" fontId="3" fillId="25" borderId="32" xfId="0" applyFont="1" applyFill="1" applyBorder="1" applyAlignment="1">
      <alignment horizontal="center" vertical="center" wrapText="1"/>
    </xf>
    <xf numFmtId="0" fontId="3" fillId="26" borderId="8" xfId="0" applyFont="1" applyFill="1" applyBorder="1" applyAlignment="1">
      <alignment horizontal="center" vertical="center" wrapText="1"/>
    </xf>
    <xf numFmtId="0" fontId="3" fillId="26" borderId="1" xfId="0" applyFont="1" applyFill="1" applyBorder="1" applyAlignment="1">
      <alignment horizontal="center" vertical="center" wrapText="1"/>
    </xf>
    <xf numFmtId="0" fontId="3" fillId="26" borderId="9" xfId="0" applyFont="1" applyFill="1" applyBorder="1" applyAlignment="1">
      <alignment horizontal="center" vertical="center" wrapText="1"/>
    </xf>
    <xf numFmtId="0" fontId="1" fillId="21" borderId="40" xfId="0" applyFont="1" applyFill="1" applyBorder="1" applyAlignment="1">
      <alignment horizontal="center" vertical="center" wrapText="1"/>
    </xf>
    <xf numFmtId="0" fontId="1" fillId="21" borderId="42" xfId="0" applyFont="1" applyFill="1" applyBorder="1" applyAlignment="1">
      <alignment horizontal="center" vertical="center" wrapText="1"/>
    </xf>
    <xf numFmtId="0" fontId="1" fillId="21" borderId="41" xfId="0" applyFont="1" applyFill="1" applyBorder="1" applyAlignment="1">
      <alignment horizontal="center" vertical="center" wrapText="1"/>
    </xf>
    <xf numFmtId="0" fontId="1" fillId="22" borderId="40" xfId="0" applyFont="1" applyFill="1" applyBorder="1" applyAlignment="1">
      <alignment horizontal="center" vertical="center" wrapText="1"/>
    </xf>
    <xf numFmtId="0" fontId="1" fillId="22" borderId="42" xfId="0" applyFont="1" applyFill="1" applyBorder="1" applyAlignment="1">
      <alignment horizontal="center" vertical="center" wrapText="1"/>
    </xf>
    <xf numFmtId="0" fontId="1" fillId="22" borderId="41" xfId="0" applyFont="1" applyFill="1" applyBorder="1" applyAlignment="1">
      <alignment horizontal="center" vertical="center" wrapText="1"/>
    </xf>
    <xf numFmtId="0" fontId="1" fillId="23" borderId="40" xfId="0" applyFont="1" applyFill="1" applyBorder="1" applyAlignment="1">
      <alignment horizontal="center" vertical="center" wrapText="1"/>
    </xf>
    <xf numFmtId="0" fontId="1" fillId="23" borderId="42" xfId="0" applyFont="1" applyFill="1" applyBorder="1" applyAlignment="1">
      <alignment horizontal="center" vertical="center" wrapText="1"/>
    </xf>
    <xf numFmtId="0" fontId="1" fillId="23" borderId="41" xfId="0" applyFont="1" applyFill="1" applyBorder="1" applyAlignment="1">
      <alignment horizontal="center" vertical="center" wrapText="1"/>
    </xf>
    <xf numFmtId="0" fontId="36" fillId="24" borderId="54" xfId="0" applyFont="1" applyFill="1" applyBorder="1" applyAlignment="1">
      <alignment horizontal="center" vertical="center" wrapText="1"/>
    </xf>
  </cellXfs>
  <cellStyles count="2">
    <cellStyle name="Moeda" xfId="1" builtinId="4"/>
    <cellStyle name="Normal" xfId="0" builtinId="0"/>
  </cellStyles>
  <dxfs count="332">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ont>
        <color auto="1"/>
      </font>
      <fill>
        <patternFill>
          <bgColor rgb="FFFFFF00"/>
        </patternFill>
      </fill>
    </dxf>
    <dxf>
      <font>
        <color auto="1"/>
      </font>
      <fill>
        <patternFill>
          <bgColor rgb="FF00B050"/>
        </patternFill>
      </fill>
    </dxf>
    <dxf>
      <fill>
        <patternFill>
          <bgColor rgb="FF00B0F0"/>
        </patternFill>
      </fill>
    </dxf>
    <dxf>
      <font>
        <color auto="1"/>
      </font>
      <fill>
        <patternFill>
          <bgColor rgb="FFFF000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33CC33"/>
        </patternFill>
      </fill>
    </dxf>
    <dxf>
      <fill>
        <patternFill>
          <bgColor rgb="FF00B0F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ill>
        <patternFill>
          <bgColor rgb="FF00B0F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ill>
        <patternFill>
          <bgColor rgb="FF00B0F0"/>
        </patternFill>
      </fill>
    </dxf>
    <dxf>
      <font>
        <color theme="0"/>
      </font>
      <fill>
        <patternFill>
          <bgColor theme="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ont>
        <color auto="1"/>
      </font>
      <fill>
        <patternFill>
          <bgColor rgb="FFFFFF00"/>
        </patternFill>
      </fill>
    </dxf>
    <dxf>
      <font>
        <color auto="1"/>
      </font>
      <fill>
        <patternFill>
          <bgColor rgb="FF00B050"/>
        </patternFill>
      </fill>
    </dxf>
    <dxf>
      <fill>
        <patternFill>
          <bgColor rgb="FF00B0F0"/>
        </patternFill>
      </fill>
    </dxf>
    <dxf>
      <font>
        <color auto="1"/>
      </font>
      <fill>
        <patternFill>
          <bgColor theme="9" tint="-0.24994659260841701"/>
        </patternFill>
      </fill>
    </dxf>
    <dxf>
      <font>
        <color auto="1"/>
      </font>
      <fill>
        <patternFill>
          <bgColor rgb="FFFF000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ill>
        <patternFill>
          <bgColor rgb="FF00B0F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ill>
        <patternFill>
          <bgColor rgb="FF00B0F0"/>
        </patternFill>
      </fill>
    </dxf>
    <dxf>
      <font>
        <color theme="0"/>
      </font>
      <fill>
        <patternFill>
          <bgColor theme="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ill>
        <patternFill>
          <bgColor rgb="FF00B0F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ill>
        <patternFill>
          <bgColor rgb="FF00B0F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ill>
        <patternFill>
          <bgColor rgb="FF00B0F0"/>
        </patternFill>
      </fill>
    </dxf>
    <dxf>
      <font>
        <color theme="0"/>
      </font>
      <fill>
        <patternFill>
          <bgColor theme="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ill>
        <patternFill>
          <bgColor rgb="FF00B0F0"/>
        </patternFill>
      </fill>
    </dxf>
    <dxf>
      <font>
        <color auto="1"/>
      </font>
      <fill>
        <patternFill>
          <bgColor rgb="FFFFFF00"/>
        </patternFill>
      </fill>
    </dxf>
    <dxf>
      <font>
        <color auto="1"/>
      </font>
      <fill>
        <patternFill>
          <bgColor rgb="FF00B050"/>
        </patternFill>
      </fill>
    </dxf>
    <dxf>
      <fill>
        <patternFill>
          <bgColor rgb="FF00B0F0"/>
        </patternFill>
      </fill>
    </dxf>
    <dxf>
      <font>
        <color auto="1"/>
      </font>
      <fill>
        <patternFill>
          <bgColor theme="9" tint="-0.24994659260841701"/>
        </patternFill>
      </fill>
    </dxf>
    <dxf>
      <font>
        <color auto="1"/>
      </font>
      <fill>
        <patternFill>
          <bgColor rgb="FFFF000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ill>
        <patternFill>
          <bgColor rgb="FF00B0F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ill>
        <patternFill>
          <bgColor rgb="FF00B0F0"/>
        </patternFill>
      </fill>
    </dxf>
    <dxf>
      <font>
        <color auto="1"/>
      </font>
      <fill>
        <patternFill>
          <bgColor rgb="FFFFFF00"/>
        </patternFill>
      </fill>
    </dxf>
    <dxf>
      <font>
        <color auto="1"/>
      </font>
      <fill>
        <patternFill>
          <bgColor rgb="FF00B050"/>
        </patternFill>
      </fill>
    </dxf>
    <dxf>
      <fill>
        <patternFill>
          <bgColor rgb="FF00B0F0"/>
        </patternFill>
      </fill>
    </dxf>
    <dxf>
      <font>
        <color auto="1"/>
      </font>
      <fill>
        <patternFill>
          <bgColor theme="9" tint="-0.24994659260841701"/>
        </patternFill>
      </fill>
    </dxf>
    <dxf>
      <font>
        <color auto="1"/>
      </font>
      <fill>
        <patternFill>
          <bgColor rgb="FFFF000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ill>
        <patternFill>
          <bgColor rgb="FF00B0F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33CC33"/>
        </patternFill>
      </fill>
    </dxf>
    <dxf>
      <fill>
        <patternFill>
          <bgColor rgb="FF00B0F0"/>
        </patternFill>
      </fill>
    </dxf>
    <dxf>
      <font>
        <color auto="1"/>
      </font>
      <fill>
        <patternFill>
          <bgColor rgb="FFFFFF00"/>
        </patternFill>
      </fill>
    </dxf>
    <dxf>
      <font>
        <color auto="1"/>
      </font>
      <fill>
        <patternFill>
          <bgColor rgb="FF00B050"/>
        </patternFill>
      </fill>
    </dxf>
    <dxf>
      <fill>
        <patternFill>
          <bgColor rgb="FF00B0F0"/>
        </patternFill>
      </fill>
    </dxf>
    <dxf>
      <font>
        <color auto="1"/>
      </font>
      <fill>
        <patternFill>
          <bgColor rgb="FFFF000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33CC33"/>
        </patternFill>
      </fill>
    </dxf>
    <dxf>
      <fill>
        <patternFill>
          <bgColor rgb="FF00B0F0"/>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theme="1" tint="4.9989318521683403E-2"/>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theme="1" tint="4.9989318521683403E-2"/>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ill>
        <patternFill>
          <bgColor rgb="FFFF0000"/>
        </patternFill>
      </fill>
    </dxf>
    <dxf>
      <fill>
        <patternFill>
          <bgColor theme="9" tint="-0.24994659260841701"/>
        </patternFill>
      </fill>
    </dxf>
    <dxf>
      <fill>
        <patternFill>
          <bgColor rgb="FFFFFF00"/>
        </patternFill>
      </fill>
    </dxf>
    <dxf>
      <fill>
        <patternFill>
          <bgColor rgb="FF33CC33"/>
        </patternFill>
      </fill>
    </dxf>
    <dxf>
      <font>
        <color auto="1"/>
      </font>
      <fill>
        <patternFill>
          <bgColor rgb="FFFFFF00"/>
        </patternFill>
      </fill>
    </dxf>
    <dxf>
      <font>
        <color auto="1"/>
      </font>
      <fill>
        <patternFill>
          <bgColor rgb="FF00B050"/>
        </patternFill>
      </fill>
    </dxf>
    <dxf>
      <fill>
        <patternFill>
          <bgColor rgb="FF00B0F0"/>
        </patternFill>
      </fill>
    </dxf>
    <dxf>
      <font>
        <color auto="1"/>
      </font>
      <fill>
        <patternFill>
          <bgColor rgb="FFFF000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33CC33"/>
        </patternFill>
      </fill>
    </dxf>
    <dxf>
      <fill>
        <patternFill>
          <bgColor rgb="FF00B0F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ill>
        <patternFill>
          <bgColor rgb="FF00B0F0"/>
        </patternFill>
      </fill>
    </dxf>
    <dxf>
      <font>
        <color theme="0"/>
      </font>
      <fill>
        <patternFill>
          <bgColor theme="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ill>
        <patternFill>
          <bgColor rgb="FF00B0F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ill>
        <patternFill>
          <bgColor rgb="FF00B0F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ill>
        <patternFill>
          <bgColor rgb="FF00B0F0"/>
        </patternFill>
      </fill>
    </dxf>
    <dxf>
      <font>
        <color theme="0"/>
      </font>
      <fill>
        <patternFill>
          <bgColor theme="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ill>
        <patternFill>
          <bgColor rgb="FF00B0F0"/>
        </patternFill>
      </fill>
    </dxf>
    <dxf>
      <font>
        <color auto="1"/>
      </font>
      <fill>
        <patternFill>
          <bgColor rgb="FFFFFF00"/>
        </patternFill>
      </fill>
    </dxf>
    <dxf>
      <font>
        <color auto="1"/>
      </font>
      <fill>
        <patternFill>
          <bgColor rgb="FF00B050"/>
        </patternFill>
      </fill>
    </dxf>
    <dxf>
      <fill>
        <patternFill>
          <bgColor rgb="FF00B0F0"/>
        </patternFill>
      </fill>
    </dxf>
    <dxf>
      <font>
        <color auto="1"/>
      </font>
      <fill>
        <patternFill>
          <bgColor theme="9" tint="-0.24994659260841701"/>
        </patternFill>
      </fill>
    </dxf>
    <dxf>
      <font>
        <color auto="1"/>
      </font>
      <fill>
        <patternFill>
          <bgColor rgb="FFFF000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ill>
        <patternFill>
          <bgColor rgb="FF00B0F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ill>
        <patternFill>
          <bgColor rgb="FF00B0F0"/>
        </patternFill>
      </fill>
    </dxf>
    <dxf>
      <font>
        <color auto="1"/>
      </font>
      <fill>
        <patternFill>
          <bgColor rgb="FFFFFF00"/>
        </patternFill>
      </fill>
    </dxf>
    <dxf>
      <font>
        <color auto="1"/>
      </font>
      <fill>
        <patternFill>
          <bgColor rgb="FF00B050"/>
        </patternFill>
      </fill>
    </dxf>
    <dxf>
      <fill>
        <patternFill>
          <bgColor rgb="FF00B0F0"/>
        </patternFill>
      </fill>
    </dxf>
    <dxf>
      <font>
        <color auto="1"/>
      </font>
      <fill>
        <patternFill>
          <bgColor theme="9" tint="-0.24994659260841701"/>
        </patternFill>
      </fill>
    </dxf>
    <dxf>
      <font>
        <color auto="1"/>
      </font>
      <fill>
        <patternFill>
          <bgColor rgb="FFFF0000"/>
        </patternFill>
      </fill>
    </dxf>
    <dxf>
      <font>
        <color auto="1"/>
      </font>
      <fill>
        <patternFill>
          <bgColor rgb="FFFF0000"/>
        </patternFill>
      </fill>
    </dxf>
    <dxf>
      <font>
        <color auto="1"/>
      </font>
      <fill>
        <patternFill>
          <bgColor theme="9" tint="-0.24994659260841701"/>
        </patternFill>
      </fill>
    </dxf>
    <dxf>
      <font>
        <color auto="1"/>
      </font>
      <fill>
        <patternFill>
          <bgColor rgb="FFFFFF00"/>
        </patternFill>
      </fill>
    </dxf>
    <dxf>
      <font>
        <color auto="1"/>
      </font>
      <fill>
        <patternFill>
          <bgColor rgb="FF00B050"/>
        </patternFill>
      </fill>
    </dxf>
    <dxf>
      <fill>
        <patternFill>
          <bgColor rgb="FF00B0F0"/>
        </patternFill>
      </fill>
    </dxf>
  </dxfs>
  <tableStyles count="0" defaultTableStyle="TableStyleMedium9" defaultPivotStyle="PivotStyleLight16"/>
  <colors>
    <mruColors>
      <color rgb="FFD0E0F4"/>
      <color rgb="FF3278CC"/>
      <color rgb="FFD7E5F5"/>
      <color rgb="FF5690D6"/>
      <color rgb="FF4685D2"/>
      <color rgb="FF33CC33"/>
      <color rgb="FF000099"/>
      <color rgb="FF0000FF"/>
      <color rgb="FFA8C6EA"/>
      <color rgb="FFA2D4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5.png"/><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500063</xdr:colOff>
      <xdr:row>1</xdr:row>
      <xdr:rowOff>114871</xdr:rowOff>
    </xdr:from>
    <xdr:to>
      <xdr:col>2</xdr:col>
      <xdr:colOff>952499</xdr:colOff>
      <xdr:row>1</xdr:row>
      <xdr:rowOff>1652750</xdr:rowOff>
    </xdr:to>
    <xdr:pic>
      <xdr:nvPicPr>
        <xdr:cNvPr id="6" name="Picture 2" descr="Resultado de imagem para logo ufpa">
          <a:extLst>
            <a:ext uri="{FF2B5EF4-FFF2-40B4-BE49-F238E27FC236}">
              <a16:creationId xmlns:a16="http://schemas.microsoft.com/office/drawing/2014/main" id="{00000000-0008-0000-0B00-00000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14376" y="305371"/>
          <a:ext cx="1285874" cy="1537879"/>
        </a:xfrm>
        <a:prstGeom prst="rect">
          <a:avLst/>
        </a:prstGeom>
        <a:noFill/>
      </xdr:spPr>
    </xdr:pic>
    <xdr:clientData/>
  </xdr:twoCellAnchor>
  <xdr:twoCellAnchor editAs="oneCell">
    <xdr:from>
      <xdr:col>5</xdr:col>
      <xdr:colOff>167991</xdr:colOff>
      <xdr:row>1</xdr:row>
      <xdr:rowOff>0</xdr:rowOff>
    </xdr:from>
    <xdr:to>
      <xdr:col>6</xdr:col>
      <xdr:colOff>2883676</xdr:colOff>
      <xdr:row>4</xdr:row>
      <xdr:rowOff>142261</xdr:rowOff>
    </xdr:to>
    <xdr:pic>
      <xdr:nvPicPr>
        <xdr:cNvPr id="7" name="Picture 2">
          <a:extLst>
            <a:ext uri="{FF2B5EF4-FFF2-40B4-BE49-F238E27FC236}">
              <a16:creationId xmlns:a16="http://schemas.microsoft.com/office/drawing/2014/main" id="{00000000-0008-0000-0B00-000007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83241" y="190500"/>
          <a:ext cx="5611285" cy="3075961"/>
        </a:xfrm>
        <a:prstGeom prst="rect">
          <a:avLst/>
        </a:prstGeom>
        <a:noFill/>
        <a:ln w="9525">
          <a:noFill/>
          <a:miter lim="800000"/>
          <a:headEnd/>
          <a:tailEnd/>
        </a:ln>
        <a:effectLst/>
      </xdr:spPr>
    </xdr:pic>
    <xdr:clientData/>
  </xdr:twoCellAnchor>
  <xdr:twoCellAnchor editAs="oneCell">
    <xdr:from>
      <xdr:col>6</xdr:col>
      <xdr:colOff>2959353</xdr:colOff>
      <xdr:row>1</xdr:row>
      <xdr:rowOff>0</xdr:rowOff>
    </xdr:from>
    <xdr:to>
      <xdr:col>13</xdr:col>
      <xdr:colOff>124741</xdr:colOff>
      <xdr:row>4</xdr:row>
      <xdr:rowOff>142873</xdr:rowOff>
    </xdr:to>
    <xdr:pic>
      <xdr:nvPicPr>
        <xdr:cNvPr id="8" name="Picture 2">
          <a:extLst>
            <a:ext uri="{FF2B5EF4-FFF2-40B4-BE49-F238E27FC236}">
              <a16:creationId xmlns:a16="http://schemas.microsoft.com/office/drawing/2014/main" id="{00000000-0008-0000-0B00-000008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3570203" y="190500"/>
          <a:ext cx="5633113" cy="3076573"/>
        </a:xfrm>
        <a:prstGeom prst="rect">
          <a:avLst/>
        </a:prstGeom>
        <a:noFill/>
        <a:ln w="9525">
          <a:noFill/>
          <a:miter lim="800000"/>
          <a:headEnd/>
          <a:tailEnd/>
        </a:ln>
        <a:effectLst/>
      </xdr:spPr>
    </xdr:pic>
    <xdr:clientData/>
  </xdr:twoCellAnchor>
  <xdr:twoCellAnchor editAs="oneCell">
    <xdr:from>
      <xdr:col>13</xdr:col>
      <xdr:colOff>189159</xdr:colOff>
      <xdr:row>0</xdr:row>
      <xdr:rowOff>142875</xdr:rowOff>
    </xdr:from>
    <xdr:to>
      <xdr:col>18</xdr:col>
      <xdr:colOff>462100</xdr:colOff>
      <xdr:row>4</xdr:row>
      <xdr:rowOff>200024</xdr:rowOff>
    </xdr:to>
    <xdr:pic>
      <xdr:nvPicPr>
        <xdr:cNvPr id="10" name="Picture 2">
          <a:extLst>
            <a:ext uri="{FF2B5EF4-FFF2-40B4-BE49-F238E27FC236}">
              <a16:creationId xmlns:a16="http://schemas.microsoft.com/office/drawing/2014/main" id="{00000000-0008-0000-0B00-00000A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19267734" y="142875"/>
          <a:ext cx="5854591" cy="3181349"/>
        </a:xfrm>
        <a:prstGeom prst="rect">
          <a:avLst/>
        </a:prstGeom>
        <a:noFill/>
        <a:ln w="9525">
          <a:noFill/>
          <a:miter lim="800000"/>
          <a:headEnd/>
          <a:tailEnd/>
        </a:ln>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1</xdr:row>
      <xdr:rowOff>245839</xdr:rowOff>
    </xdr:from>
    <xdr:to>
      <xdr:col>2</xdr:col>
      <xdr:colOff>483359</xdr:colOff>
      <xdr:row>1</xdr:row>
      <xdr:rowOff>1535907</xdr:rowOff>
    </xdr:to>
    <xdr:pic>
      <xdr:nvPicPr>
        <xdr:cNvPr id="2" name="Picture 2" descr="Resultado de imagem para logo ufpa">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09563" y="436339"/>
          <a:ext cx="1078671" cy="1290068"/>
        </a:xfrm>
        <a:prstGeom prst="rect">
          <a:avLst/>
        </a:prstGeom>
        <a:noFill/>
      </xdr:spPr>
    </xdr:pic>
    <xdr:clientData/>
  </xdr:twoCellAnchor>
  <xdr:twoCellAnchor editAs="oneCell">
    <xdr:from>
      <xdr:col>6</xdr:col>
      <xdr:colOff>16202</xdr:colOff>
      <xdr:row>0</xdr:row>
      <xdr:rowOff>142875</xdr:rowOff>
    </xdr:from>
    <xdr:to>
      <xdr:col>12</xdr:col>
      <xdr:colOff>762000</xdr:colOff>
      <xdr:row>3</xdr:row>
      <xdr:rowOff>478146</xdr:rowOff>
    </xdr:to>
    <xdr:pic>
      <xdr:nvPicPr>
        <xdr:cNvPr id="3" name="Picture 2">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897765" y="142875"/>
          <a:ext cx="4293860" cy="2442677"/>
        </a:xfrm>
        <a:prstGeom prst="rect">
          <a:avLst/>
        </a:prstGeom>
        <a:noFill/>
        <a:ln w="9525">
          <a:noFill/>
          <a:miter lim="800000"/>
          <a:headEnd/>
          <a:tailEnd/>
        </a:ln>
        <a:effectLst/>
      </xdr:spPr>
    </xdr:pic>
    <xdr:clientData/>
  </xdr:twoCellAnchor>
  <xdr:twoCellAnchor editAs="oneCell">
    <xdr:from>
      <xdr:col>12</xdr:col>
      <xdr:colOff>706663</xdr:colOff>
      <xdr:row>0</xdr:row>
      <xdr:rowOff>142875</xdr:rowOff>
    </xdr:from>
    <xdr:to>
      <xdr:col>17</xdr:col>
      <xdr:colOff>1021579</xdr:colOff>
      <xdr:row>3</xdr:row>
      <xdr:rowOff>464344</xdr:rowOff>
    </xdr:to>
    <xdr:pic>
      <xdr:nvPicPr>
        <xdr:cNvPr id="4" name="Picture 2">
          <a:extLst>
            <a:ext uri="{FF2B5EF4-FFF2-40B4-BE49-F238E27FC236}">
              <a16:creationId xmlns:a16="http://schemas.microsoft.com/office/drawing/2014/main" id="{00000000-0008-0000-1400-00000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9136288" y="142875"/>
          <a:ext cx="4267791" cy="2428875"/>
        </a:xfrm>
        <a:prstGeom prst="rect">
          <a:avLst/>
        </a:prstGeom>
        <a:noFill/>
        <a:ln w="9525">
          <a:noFill/>
          <a:miter lim="800000"/>
          <a:headEnd/>
          <a:tailEnd/>
        </a:ln>
        <a:effectLst/>
      </xdr:spPr>
    </xdr:pic>
    <xdr:clientData/>
  </xdr:twoCellAnchor>
  <xdr:twoCellAnchor editAs="oneCell">
    <xdr:from>
      <xdr:col>17</xdr:col>
      <xdr:colOff>985533</xdr:colOff>
      <xdr:row>0</xdr:row>
      <xdr:rowOff>136570</xdr:rowOff>
    </xdr:from>
    <xdr:to>
      <xdr:col>21</xdr:col>
      <xdr:colOff>95251</xdr:colOff>
      <xdr:row>2</xdr:row>
      <xdr:rowOff>86586</xdr:rowOff>
    </xdr:to>
    <xdr:pic>
      <xdr:nvPicPr>
        <xdr:cNvPr id="5" name="Picture 2">
          <a:extLst>
            <a:ext uri="{FF2B5EF4-FFF2-40B4-BE49-F238E27FC236}">
              <a16:creationId xmlns:a16="http://schemas.microsoft.com/office/drawing/2014/main" id="{00000000-0008-0000-1400-000005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13368033" y="136570"/>
          <a:ext cx="3455499" cy="1950266"/>
        </a:xfrm>
        <a:prstGeom prst="rect">
          <a:avLst/>
        </a:prstGeom>
        <a:noFill/>
        <a:ln w="9525">
          <a:noFill/>
          <a:miter lim="800000"/>
          <a:headEnd/>
          <a:tailEnd/>
        </a:ln>
        <a:effec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2.bin"/><Relationship Id="rId4" Type="http://schemas.openxmlformats.org/officeDocument/2006/relationships/comments" Target="../comments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7.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8"/>
  <sheetViews>
    <sheetView showGridLines="0" zoomScale="120" zoomScaleNormal="120" workbookViewId="0">
      <selection activeCell="F10" sqref="F10"/>
    </sheetView>
  </sheetViews>
  <sheetFormatPr defaultRowHeight="15" x14ac:dyDescent="0.25"/>
  <cols>
    <col min="2" max="2" width="21" customWidth="1"/>
    <col min="3" max="3" width="68.28515625" customWidth="1"/>
    <col min="4" max="4" width="13" customWidth="1"/>
  </cols>
  <sheetData>
    <row r="1" spans="2:4" ht="15.75" thickBot="1" x14ac:dyDescent="0.3"/>
    <row r="2" spans="2:4" ht="20.25" thickBot="1" x14ac:dyDescent="0.35">
      <c r="B2" s="234" t="s">
        <v>0</v>
      </c>
      <c r="C2" s="235"/>
      <c r="D2" s="236"/>
    </row>
    <row r="3" spans="2:4" x14ac:dyDescent="0.25">
      <c r="B3" s="38" t="s">
        <v>1</v>
      </c>
      <c r="C3" s="37" t="s">
        <v>2</v>
      </c>
      <c r="D3" s="39" t="s">
        <v>3</v>
      </c>
    </row>
    <row r="4" spans="2:4" ht="33.75" customHeight="1" x14ac:dyDescent="0.25">
      <c r="B4" s="40" t="s">
        <v>4</v>
      </c>
      <c r="C4" s="2" t="s">
        <v>5</v>
      </c>
      <c r="D4" s="14">
        <v>1</v>
      </c>
    </row>
    <row r="5" spans="2:4" ht="33.75" customHeight="1" x14ac:dyDescent="0.25">
      <c r="B5" s="41" t="s">
        <v>6</v>
      </c>
      <c r="C5" s="2" t="s">
        <v>7</v>
      </c>
      <c r="D5" s="14">
        <v>2</v>
      </c>
    </row>
    <row r="6" spans="2:4" ht="33.75" customHeight="1" x14ac:dyDescent="0.25">
      <c r="B6" s="42" t="s">
        <v>8</v>
      </c>
      <c r="C6" s="2" t="s">
        <v>9</v>
      </c>
      <c r="D6" s="14">
        <v>5</v>
      </c>
    </row>
    <row r="7" spans="2:4" ht="33.75" customHeight="1" x14ac:dyDescent="0.25">
      <c r="B7" s="43" t="s">
        <v>10</v>
      </c>
      <c r="C7" s="2" t="s">
        <v>11</v>
      </c>
      <c r="D7" s="14">
        <v>8</v>
      </c>
    </row>
    <row r="8" spans="2:4" ht="33.75" customHeight="1" thickBot="1" x14ac:dyDescent="0.3">
      <c r="B8" s="44" t="s">
        <v>12</v>
      </c>
      <c r="C8" s="16" t="s">
        <v>13</v>
      </c>
      <c r="D8" s="18">
        <v>10</v>
      </c>
    </row>
  </sheetData>
  <mergeCells count="1">
    <mergeCell ref="B2:D2"/>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V15"/>
  <sheetViews>
    <sheetView showGridLines="0" zoomScale="90" zoomScaleNormal="90" workbookViewId="0">
      <pane xSplit="2" ySplit="9" topLeftCell="C10" activePane="bottomRight" state="frozen"/>
      <selection pane="topRight" activeCell="C1" sqref="C1"/>
      <selection pane="bottomLeft" activeCell="A10" sqref="A10"/>
      <selection pane="bottomRight" activeCell="D11" sqref="D11"/>
    </sheetView>
  </sheetViews>
  <sheetFormatPr defaultRowHeight="15" x14ac:dyDescent="0.25"/>
  <cols>
    <col min="1" max="1" width="3.28515625" customWidth="1"/>
    <col min="2" max="2" width="31.28515625" customWidth="1"/>
    <col min="3" max="3" width="17.140625" customWidth="1"/>
    <col min="4" max="4" width="23.140625" customWidth="1"/>
    <col min="5" max="5" width="19.28515625" customWidth="1"/>
    <col min="6" max="6" width="15.5703125" customWidth="1"/>
    <col min="7" max="7" width="9.85546875" customWidth="1"/>
    <col min="8" max="8" width="11.85546875" customWidth="1"/>
    <col min="9" max="9" width="25.42578125" customWidth="1"/>
    <col min="10" max="10" width="13.85546875" customWidth="1"/>
    <col min="11" max="13" width="13" customWidth="1"/>
    <col min="14" max="14" width="17.7109375" customWidth="1"/>
    <col min="15" max="15" width="21.42578125" customWidth="1"/>
    <col min="16" max="22" width="20.42578125" customWidth="1"/>
  </cols>
  <sheetData>
    <row r="1" spans="2:22" ht="15.75" thickBot="1" x14ac:dyDescent="0.3"/>
    <row r="2" spans="2:22" ht="30" customHeight="1" x14ac:dyDescent="0.25">
      <c r="B2" s="34" t="s">
        <v>94</v>
      </c>
      <c r="C2" s="282" t="s">
        <v>125</v>
      </c>
      <c r="D2" s="283"/>
      <c r="E2" s="283"/>
      <c r="F2" s="283"/>
      <c r="G2" s="283"/>
      <c r="H2" s="283"/>
      <c r="I2" s="283"/>
      <c r="J2" s="283"/>
      <c r="K2" s="284"/>
      <c r="M2" s="244" t="s">
        <v>95</v>
      </c>
      <c r="N2" s="245"/>
      <c r="O2" s="245"/>
      <c r="P2" s="245"/>
      <c r="Q2" s="245"/>
      <c r="R2" s="245"/>
      <c r="S2" s="245"/>
      <c r="T2" s="245"/>
      <c r="U2" s="245"/>
      <c r="V2" s="246"/>
    </row>
    <row r="3" spans="2:22" ht="30" customHeight="1" x14ac:dyDescent="0.25">
      <c r="B3" s="35" t="s">
        <v>96</v>
      </c>
      <c r="C3" s="285" t="s">
        <v>126</v>
      </c>
      <c r="D3" s="286"/>
      <c r="E3" s="286"/>
      <c r="F3" s="286"/>
      <c r="G3" s="286"/>
      <c r="H3" s="286"/>
      <c r="I3" s="286"/>
      <c r="J3" s="286"/>
      <c r="K3" s="287"/>
      <c r="M3" s="247"/>
      <c r="N3" s="248"/>
      <c r="O3" s="248"/>
      <c r="P3" s="248"/>
      <c r="Q3" s="248"/>
      <c r="R3" s="248"/>
      <c r="S3" s="248"/>
      <c r="T3" s="248"/>
      <c r="U3" s="248"/>
      <c r="V3" s="249"/>
    </row>
    <row r="4" spans="2:22" ht="30" customHeight="1" x14ac:dyDescent="0.25">
      <c r="B4" s="35" t="s">
        <v>97</v>
      </c>
      <c r="C4" s="285" t="s">
        <v>127</v>
      </c>
      <c r="D4" s="286"/>
      <c r="E4" s="286"/>
      <c r="F4" s="286"/>
      <c r="G4" s="286"/>
      <c r="H4" s="286"/>
      <c r="I4" s="286"/>
      <c r="J4" s="286"/>
      <c r="K4" s="287"/>
      <c r="M4" s="247"/>
      <c r="N4" s="248"/>
      <c r="O4" s="248"/>
      <c r="P4" s="248"/>
      <c r="Q4" s="248"/>
      <c r="R4" s="248"/>
      <c r="S4" s="248"/>
      <c r="T4" s="248"/>
      <c r="U4" s="248"/>
      <c r="V4" s="249"/>
    </row>
    <row r="5" spans="2:22" ht="30" customHeight="1" thickBot="1" x14ac:dyDescent="0.3">
      <c r="B5" s="36" t="s">
        <v>98</v>
      </c>
      <c r="C5" s="288" t="s">
        <v>128</v>
      </c>
      <c r="D5" s="289"/>
      <c r="E5" s="289"/>
      <c r="F5" s="289"/>
      <c r="G5" s="289"/>
      <c r="H5" s="289"/>
      <c r="I5" s="289"/>
      <c r="J5" s="289"/>
      <c r="K5" s="290"/>
      <c r="M5" s="250"/>
      <c r="N5" s="251"/>
      <c r="O5" s="251"/>
      <c r="P5" s="251"/>
      <c r="Q5" s="251"/>
      <c r="R5" s="251"/>
      <c r="S5" s="251"/>
      <c r="T5" s="251"/>
      <c r="U5" s="251"/>
      <c r="V5" s="252"/>
    </row>
    <row r="7" spans="2:22" ht="15.75" thickBot="1" x14ac:dyDescent="0.3"/>
    <row r="8" spans="2:22" ht="30" customHeight="1" x14ac:dyDescent="0.25">
      <c r="B8" s="259" t="s">
        <v>99</v>
      </c>
      <c r="C8" s="260"/>
      <c r="D8" s="260"/>
      <c r="E8" s="261"/>
      <c r="F8" s="262" t="s">
        <v>100</v>
      </c>
      <c r="G8" s="263"/>
      <c r="H8" s="264" t="s">
        <v>101</v>
      </c>
      <c r="I8" s="265"/>
      <c r="J8" s="265"/>
      <c r="K8" s="266"/>
      <c r="L8" s="253" t="s">
        <v>102</v>
      </c>
      <c r="M8" s="254"/>
      <c r="N8" s="254"/>
      <c r="O8" s="255"/>
      <c r="P8" s="256" t="s">
        <v>103</v>
      </c>
      <c r="Q8" s="257"/>
      <c r="R8" s="257"/>
      <c r="S8" s="257"/>
      <c r="T8" s="257"/>
      <c r="U8" s="257"/>
      <c r="V8" s="258"/>
    </row>
    <row r="9" spans="2:22" ht="45" x14ac:dyDescent="0.25">
      <c r="B9" s="19" t="s">
        <v>104</v>
      </c>
      <c r="C9" s="20" t="s">
        <v>105</v>
      </c>
      <c r="D9" s="20" t="s">
        <v>106</v>
      </c>
      <c r="E9" s="21" t="s">
        <v>107</v>
      </c>
      <c r="F9" s="22" t="s">
        <v>108</v>
      </c>
      <c r="G9" s="23" t="s">
        <v>109</v>
      </c>
      <c r="H9" s="26" t="s">
        <v>110</v>
      </c>
      <c r="I9" s="206" t="s">
        <v>111</v>
      </c>
      <c r="J9" s="206" t="s">
        <v>112</v>
      </c>
      <c r="K9" s="27" t="s">
        <v>113</v>
      </c>
      <c r="L9" s="29" t="s">
        <v>114</v>
      </c>
      <c r="M9" s="28" t="s">
        <v>115</v>
      </c>
      <c r="N9" s="28" t="s">
        <v>116</v>
      </c>
      <c r="O9" s="30" t="s">
        <v>117</v>
      </c>
      <c r="P9" s="32" t="s">
        <v>118</v>
      </c>
      <c r="Q9" s="31" t="s">
        <v>119</v>
      </c>
      <c r="R9" s="31" t="s">
        <v>120</v>
      </c>
      <c r="S9" s="31" t="s">
        <v>121</v>
      </c>
      <c r="T9" s="31" t="s">
        <v>122</v>
      </c>
      <c r="U9" s="31" t="s">
        <v>123</v>
      </c>
      <c r="V9" s="33" t="s">
        <v>124</v>
      </c>
    </row>
    <row r="10" spans="2:22" ht="90" x14ac:dyDescent="0.25">
      <c r="B10" s="83" t="s">
        <v>129</v>
      </c>
      <c r="C10" s="81" t="s">
        <v>130</v>
      </c>
      <c r="D10" s="81" t="s">
        <v>131</v>
      </c>
      <c r="E10" s="82" t="s">
        <v>132</v>
      </c>
      <c r="F10" s="98">
        <v>8</v>
      </c>
      <c r="G10" s="99">
        <v>10</v>
      </c>
      <c r="H10" s="98">
        <f t="shared" ref="H10:H15" si="0">F10*G10</f>
        <v>80</v>
      </c>
      <c r="I10" s="81" t="s">
        <v>133</v>
      </c>
      <c r="J10" s="100">
        <v>0.8</v>
      </c>
      <c r="K10" s="99">
        <f>H10*J10</f>
        <v>64</v>
      </c>
      <c r="L10" s="101" t="s">
        <v>134</v>
      </c>
      <c r="M10" s="102" t="s">
        <v>135</v>
      </c>
      <c r="N10" s="100" t="s">
        <v>136</v>
      </c>
      <c r="O10" s="103" t="s">
        <v>137</v>
      </c>
      <c r="P10" s="80" t="s">
        <v>138</v>
      </c>
      <c r="Q10" s="81" t="s">
        <v>139</v>
      </c>
      <c r="R10" s="81" t="s">
        <v>140</v>
      </c>
      <c r="S10" s="81" t="s">
        <v>141</v>
      </c>
      <c r="T10" s="81" t="s">
        <v>142</v>
      </c>
      <c r="U10" s="81" t="s">
        <v>143</v>
      </c>
      <c r="V10" s="82" t="s">
        <v>144</v>
      </c>
    </row>
    <row r="11" spans="2:22" ht="75" x14ac:dyDescent="0.25">
      <c r="B11" s="80" t="s">
        <v>145</v>
      </c>
      <c r="C11" s="81" t="s">
        <v>130</v>
      </c>
      <c r="D11" s="81" t="s">
        <v>146</v>
      </c>
      <c r="E11" s="82" t="s">
        <v>147</v>
      </c>
      <c r="F11" s="98">
        <v>10</v>
      </c>
      <c r="G11" s="99">
        <v>8</v>
      </c>
      <c r="H11" s="98">
        <f t="shared" si="0"/>
        <v>80</v>
      </c>
      <c r="I11" s="81" t="s">
        <v>148</v>
      </c>
      <c r="J11" s="100">
        <v>0.4</v>
      </c>
      <c r="K11" s="99">
        <f>H11*J11</f>
        <v>32</v>
      </c>
      <c r="L11" s="101" t="s">
        <v>134</v>
      </c>
      <c r="M11" s="104" t="s">
        <v>149</v>
      </c>
      <c r="N11" s="100" t="s">
        <v>150</v>
      </c>
      <c r="O11" s="82" t="s">
        <v>151</v>
      </c>
      <c r="P11" s="80" t="s">
        <v>138</v>
      </c>
      <c r="Q11" s="81" t="s">
        <v>139</v>
      </c>
      <c r="R11" s="81" t="s">
        <v>152</v>
      </c>
      <c r="S11" s="81" t="s">
        <v>141</v>
      </c>
      <c r="T11" s="81" t="s">
        <v>153</v>
      </c>
      <c r="U11" s="81" t="s">
        <v>154</v>
      </c>
      <c r="V11" s="82" t="s">
        <v>155</v>
      </c>
    </row>
    <row r="12" spans="2:22" ht="98.25" customHeight="1" x14ac:dyDescent="0.25">
      <c r="B12" s="80" t="s">
        <v>156</v>
      </c>
      <c r="C12" s="81" t="s">
        <v>130</v>
      </c>
      <c r="D12" s="81" t="s">
        <v>157</v>
      </c>
      <c r="E12" s="82" t="s">
        <v>158</v>
      </c>
      <c r="F12" s="98">
        <v>5</v>
      </c>
      <c r="G12" s="99">
        <v>8</v>
      </c>
      <c r="H12" s="98">
        <f t="shared" si="0"/>
        <v>40</v>
      </c>
      <c r="I12" s="81" t="s">
        <v>159</v>
      </c>
      <c r="J12" s="100">
        <v>1</v>
      </c>
      <c r="K12" s="99">
        <f>H12*J12</f>
        <v>40</v>
      </c>
      <c r="L12" s="105" t="s">
        <v>135</v>
      </c>
      <c r="M12" s="102" t="s">
        <v>135</v>
      </c>
      <c r="N12" s="100" t="s">
        <v>160</v>
      </c>
      <c r="O12" s="82" t="s">
        <v>161</v>
      </c>
      <c r="P12" s="80" t="s">
        <v>138</v>
      </c>
      <c r="Q12" s="81" t="s">
        <v>139</v>
      </c>
      <c r="R12" s="81" t="s">
        <v>162</v>
      </c>
      <c r="S12" s="81" t="s">
        <v>141</v>
      </c>
      <c r="T12" s="81" t="s">
        <v>163</v>
      </c>
      <c r="U12" s="81" t="s">
        <v>154</v>
      </c>
      <c r="V12" s="82" t="s">
        <v>164</v>
      </c>
    </row>
    <row r="13" spans="2:22" ht="75.75" customHeight="1" x14ac:dyDescent="0.25">
      <c r="B13" s="83" t="s">
        <v>165</v>
      </c>
      <c r="C13" s="84" t="s">
        <v>166</v>
      </c>
      <c r="D13" s="81" t="s">
        <v>167</v>
      </c>
      <c r="E13" s="85" t="s">
        <v>168</v>
      </c>
      <c r="F13" s="106">
        <v>1</v>
      </c>
      <c r="G13" s="107">
        <v>8</v>
      </c>
      <c r="H13" s="98">
        <f t="shared" si="0"/>
        <v>8</v>
      </c>
      <c r="I13" s="81" t="s">
        <v>159</v>
      </c>
      <c r="J13" s="108">
        <v>1</v>
      </c>
      <c r="K13" s="99">
        <f>H13*J13</f>
        <v>8</v>
      </c>
      <c r="L13" s="109" t="s">
        <v>169</v>
      </c>
      <c r="M13" s="110" t="s">
        <v>169</v>
      </c>
      <c r="N13" s="108" t="s">
        <v>87</v>
      </c>
      <c r="O13" s="82" t="s">
        <v>170</v>
      </c>
      <c r="P13" s="80" t="s">
        <v>171</v>
      </c>
      <c r="Q13" s="81" t="s">
        <v>172</v>
      </c>
      <c r="R13" s="81" t="s">
        <v>172</v>
      </c>
      <c r="S13" s="81" t="s">
        <v>172</v>
      </c>
      <c r="T13" s="81" t="s">
        <v>172</v>
      </c>
      <c r="U13" s="81" t="s">
        <v>172</v>
      </c>
      <c r="V13" s="85" t="s">
        <v>172</v>
      </c>
    </row>
    <row r="14" spans="2:22" ht="132.75" customHeight="1" x14ac:dyDescent="0.25">
      <c r="B14" s="83" t="s">
        <v>173</v>
      </c>
      <c r="C14" s="84" t="s">
        <v>130</v>
      </c>
      <c r="D14" s="84" t="s">
        <v>174</v>
      </c>
      <c r="E14" s="85" t="s">
        <v>175</v>
      </c>
      <c r="F14" s="106">
        <v>2</v>
      </c>
      <c r="G14" s="107">
        <v>10</v>
      </c>
      <c r="H14" s="98">
        <f t="shared" si="0"/>
        <v>20</v>
      </c>
      <c r="I14" s="84" t="s">
        <v>176</v>
      </c>
      <c r="J14" s="108">
        <v>0.2</v>
      </c>
      <c r="K14" s="99">
        <f>H14*J14</f>
        <v>4</v>
      </c>
      <c r="L14" s="111" t="s">
        <v>149</v>
      </c>
      <c r="M14" s="110" t="s">
        <v>169</v>
      </c>
      <c r="N14" s="108" t="s">
        <v>87</v>
      </c>
      <c r="O14" s="82" t="s">
        <v>172</v>
      </c>
      <c r="P14" s="80" t="s">
        <v>171</v>
      </c>
      <c r="Q14" s="81" t="s">
        <v>172</v>
      </c>
      <c r="R14" s="81" t="s">
        <v>172</v>
      </c>
      <c r="S14" s="81" t="s">
        <v>172</v>
      </c>
      <c r="T14" s="81" t="s">
        <v>172</v>
      </c>
      <c r="U14" s="81" t="s">
        <v>172</v>
      </c>
      <c r="V14" s="85" t="s">
        <v>172</v>
      </c>
    </row>
    <row r="15" spans="2:22" ht="90" customHeight="1" thickBot="1" x14ac:dyDescent="0.3">
      <c r="B15" s="86" t="s">
        <v>177</v>
      </c>
      <c r="C15" s="87" t="s">
        <v>178</v>
      </c>
      <c r="D15" s="87" t="s">
        <v>179</v>
      </c>
      <c r="E15" s="88" t="s">
        <v>180</v>
      </c>
      <c r="F15" s="112">
        <v>5</v>
      </c>
      <c r="G15" s="113">
        <v>5</v>
      </c>
      <c r="H15" s="112">
        <f t="shared" si="0"/>
        <v>25</v>
      </c>
      <c r="I15" s="87" t="s">
        <v>181</v>
      </c>
      <c r="J15" s="114">
        <v>1</v>
      </c>
      <c r="K15" s="113">
        <f>J15*H15</f>
        <v>25</v>
      </c>
      <c r="L15" s="115" t="s">
        <v>149</v>
      </c>
      <c r="M15" s="116" t="s">
        <v>149</v>
      </c>
      <c r="N15" s="114" t="s">
        <v>150</v>
      </c>
      <c r="O15" s="113" t="s">
        <v>182</v>
      </c>
      <c r="P15" s="86" t="s">
        <v>138</v>
      </c>
      <c r="Q15" s="87" t="s">
        <v>139</v>
      </c>
      <c r="R15" s="87" t="s">
        <v>183</v>
      </c>
      <c r="S15" s="87" t="s">
        <v>141</v>
      </c>
      <c r="T15" s="87" t="s">
        <v>184</v>
      </c>
      <c r="U15" s="87" t="s">
        <v>154</v>
      </c>
      <c r="V15" s="88" t="s">
        <v>185</v>
      </c>
    </row>
  </sheetData>
  <mergeCells count="10">
    <mergeCell ref="C2:K2"/>
    <mergeCell ref="M2:V5"/>
    <mergeCell ref="C3:K3"/>
    <mergeCell ref="C4:K4"/>
    <mergeCell ref="C5:K5"/>
    <mergeCell ref="B8:E8"/>
    <mergeCell ref="F8:G8"/>
    <mergeCell ref="H8:K8"/>
    <mergeCell ref="L8:O8"/>
    <mergeCell ref="P8:V8"/>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W15"/>
  <sheetViews>
    <sheetView showGridLines="0" view="pageBreakPreview" zoomScale="60" zoomScaleNormal="80" workbookViewId="0">
      <pane xSplit="2" ySplit="9" topLeftCell="C10" activePane="bottomRight" state="frozen"/>
      <selection pane="topRight" activeCell="C1" sqref="C1"/>
      <selection pane="bottomLeft" activeCell="A10" sqref="A10"/>
      <selection pane="bottomRight" activeCell="B10" sqref="B10"/>
    </sheetView>
  </sheetViews>
  <sheetFormatPr defaultRowHeight="15" x14ac:dyDescent="0.25"/>
  <cols>
    <col min="1" max="1" width="3.28515625" customWidth="1"/>
    <col min="2" max="2" width="31.28515625" customWidth="1"/>
    <col min="3" max="3" width="17.140625" customWidth="1"/>
    <col min="4" max="4" width="23.140625" customWidth="1"/>
    <col min="5" max="5" width="19.28515625" customWidth="1"/>
    <col min="6" max="6" width="15.5703125" customWidth="1"/>
    <col min="7" max="7" width="9.85546875" customWidth="1"/>
    <col min="8" max="8" width="11.85546875" customWidth="1"/>
    <col min="9" max="9" width="25.42578125" customWidth="1"/>
    <col min="10" max="11" width="13.85546875" customWidth="1"/>
    <col min="12" max="14" width="13" customWidth="1"/>
    <col min="15" max="15" width="17.7109375" customWidth="1"/>
    <col min="16" max="16" width="21.42578125" customWidth="1"/>
    <col min="17" max="23" width="20.42578125" customWidth="1"/>
  </cols>
  <sheetData>
    <row r="1" spans="2:23" ht="15.75" thickBot="1" x14ac:dyDescent="0.3"/>
    <row r="2" spans="2:23" ht="30" customHeight="1" x14ac:dyDescent="0.25">
      <c r="B2" s="34" t="s">
        <v>94</v>
      </c>
      <c r="C2" s="273" t="s">
        <v>125</v>
      </c>
      <c r="D2" s="274"/>
      <c r="E2" s="274"/>
      <c r="F2" s="274"/>
      <c r="G2" s="274"/>
      <c r="H2" s="274"/>
      <c r="I2" s="274"/>
      <c r="J2" s="274"/>
      <c r="K2" s="274"/>
      <c r="L2" s="275"/>
      <c r="N2" s="244" t="s">
        <v>95</v>
      </c>
      <c r="O2" s="245"/>
      <c r="P2" s="245"/>
      <c r="Q2" s="245"/>
      <c r="R2" s="245"/>
      <c r="S2" s="245"/>
      <c r="T2" s="245"/>
      <c r="U2" s="245"/>
      <c r="V2" s="245"/>
      <c r="W2" s="246"/>
    </row>
    <row r="3" spans="2:23" ht="30" customHeight="1" x14ac:dyDescent="0.25">
      <c r="B3" s="35" t="s">
        <v>96</v>
      </c>
      <c r="C3" s="276" t="s">
        <v>126</v>
      </c>
      <c r="D3" s="277"/>
      <c r="E3" s="277"/>
      <c r="F3" s="277"/>
      <c r="G3" s="277"/>
      <c r="H3" s="277"/>
      <c r="I3" s="277"/>
      <c r="J3" s="277"/>
      <c r="K3" s="277"/>
      <c r="L3" s="278"/>
      <c r="N3" s="247"/>
      <c r="O3" s="248"/>
      <c r="P3" s="248"/>
      <c r="Q3" s="248"/>
      <c r="R3" s="248"/>
      <c r="S3" s="248"/>
      <c r="T3" s="248"/>
      <c r="U3" s="248"/>
      <c r="V3" s="248"/>
      <c r="W3" s="249"/>
    </row>
    <row r="4" spans="2:23" ht="30" customHeight="1" x14ac:dyDescent="0.25">
      <c r="B4" s="35" t="s">
        <v>97</v>
      </c>
      <c r="C4" s="276" t="s">
        <v>127</v>
      </c>
      <c r="D4" s="277"/>
      <c r="E4" s="277"/>
      <c r="F4" s="277"/>
      <c r="G4" s="277"/>
      <c r="H4" s="277"/>
      <c r="I4" s="277"/>
      <c r="J4" s="277"/>
      <c r="K4" s="277"/>
      <c r="L4" s="278"/>
      <c r="N4" s="247"/>
      <c r="O4" s="248"/>
      <c r="P4" s="248"/>
      <c r="Q4" s="248"/>
      <c r="R4" s="248"/>
      <c r="S4" s="248"/>
      <c r="T4" s="248"/>
      <c r="U4" s="248"/>
      <c r="V4" s="248"/>
      <c r="W4" s="249"/>
    </row>
    <row r="5" spans="2:23" ht="30" customHeight="1" thickBot="1" x14ac:dyDescent="0.3">
      <c r="B5" s="36" t="s">
        <v>98</v>
      </c>
      <c r="C5" s="279" t="s">
        <v>128</v>
      </c>
      <c r="D5" s="280"/>
      <c r="E5" s="280"/>
      <c r="F5" s="280"/>
      <c r="G5" s="280"/>
      <c r="H5" s="280"/>
      <c r="I5" s="280"/>
      <c r="J5" s="280"/>
      <c r="K5" s="280"/>
      <c r="L5" s="281"/>
      <c r="N5" s="250"/>
      <c r="O5" s="251"/>
      <c r="P5" s="251"/>
      <c r="Q5" s="251"/>
      <c r="R5" s="251"/>
      <c r="S5" s="251"/>
      <c r="T5" s="251"/>
      <c r="U5" s="251"/>
      <c r="V5" s="251"/>
      <c r="W5" s="252"/>
    </row>
    <row r="7" spans="2:23" ht="15.75" thickBot="1" x14ac:dyDescent="0.3"/>
    <row r="8" spans="2:23" ht="30" customHeight="1" x14ac:dyDescent="0.25">
      <c r="B8" s="259" t="s">
        <v>99</v>
      </c>
      <c r="C8" s="260"/>
      <c r="D8" s="260"/>
      <c r="E8" s="261"/>
      <c r="F8" s="292" t="s">
        <v>100</v>
      </c>
      <c r="G8" s="293"/>
      <c r="H8" s="294" t="s">
        <v>101</v>
      </c>
      <c r="I8" s="295"/>
      <c r="J8" s="295"/>
      <c r="K8" s="295"/>
      <c r="L8" s="296"/>
      <c r="M8" s="297" t="s">
        <v>102</v>
      </c>
      <c r="N8" s="298"/>
      <c r="O8" s="298"/>
      <c r="P8" s="299"/>
      <c r="Q8" s="257" t="s">
        <v>103</v>
      </c>
      <c r="R8" s="257"/>
      <c r="S8" s="257"/>
      <c r="T8" s="257"/>
      <c r="U8" s="257"/>
      <c r="V8" s="257"/>
      <c r="W8" s="258"/>
    </row>
    <row r="9" spans="2:23" ht="45" x14ac:dyDescent="0.25">
      <c r="B9" s="19" t="s">
        <v>104</v>
      </c>
      <c r="C9" s="20" t="s">
        <v>105</v>
      </c>
      <c r="D9" s="20" t="s">
        <v>106</v>
      </c>
      <c r="E9" s="117" t="s">
        <v>107</v>
      </c>
      <c r="F9" s="22" t="s">
        <v>108</v>
      </c>
      <c r="G9" s="128" t="s">
        <v>109</v>
      </c>
      <c r="H9" s="26" t="s">
        <v>110</v>
      </c>
      <c r="I9" s="206" t="s">
        <v>111</v>
      </c>
      <c r="J9" s="291" t="s">
        <v>112</v>
      </c>
      <c r="K9" s="291"/>
      <c r="L9" s="27" t="s">
        <v>113</v>
      </c>
      <c r="M9" s="129" t="s">
        <v>114</v>
      </c>
      <c r="N9" s="28" t="s">
        <v>115</v>
      </c>
      <c r="O9" s="28" t="s">
        <v>116</v>
      </c>
      <c r="P9" s="30" t="s">
        <v>117</v>
      </c>
      <c r="Q9" s="125" t="s">
        <v>118</v>
      </c>
      <c r="R9" s="31" t="s">
        <v>119</v>
      </c>
      <c r="S9" s="31" t="s">
        <v>120</v>
      </c>
      <c r="T9" s="31" t="s">
        <v>121</v>
      </c>
      <c r="U9" s="31" t="s">
        <v>122</v>
      </c>
      <c r="V9" s="31" t="s">
        <v>123</v>
      </c>
      <c r="W9" s="33" t="s">
        <v>124</v>
      </c>
    </row>
    <row r="10" spans="2:23" ht="90" x14ac:dyDescent="0.25">
      <c r="B10" s="76" t="s">
        <v>129</v>
      </c>
      <c r="C10" s="207" t="s">
        <v>130</v>
      </c>
      <c r="D10" s="207" t="s">
        <v>131</v>
      </c>
      <c r="E10" s="118" t="s">
        <v>132</v>
      </c>
      <c r="F10" s="24">
        <v>8</v>
      </c>
      <c r="G10" s="123">
        <v>10</v>
      </c>
      <c r="H10" s="24">
        <f>IF(G10=0,"",F10*G10)</f>
        <v>80</v>
      </c>
      <c r="I10" s="2" t="s">
        <v>133</v>
      </c>
      <c r="J10" s="1">
        <v>0.8</v>
      </c>
      <c r="K10" s="1" t="str">
        <f>IF(J10=1,"Inexistente",IF(J10=0.8,"Fraco",IF(J10=0.6,"Mediano",IF(J10=0.4,"Satisfatório",IF(J10=0.2,"Forte",0)))))</f>
        <v>Fraco</v>
      </c>
      <c r="L10" s="14">
        <f>IF(G10=0,"",H10*J10)</f>
        <v>64</v>
      </c>
      <c r="M10" s="121" t="str">
        <f>IF(G10=0,"",IF(H10&lt;9.99,"RB",IF(H10&lt;39.99,"RM",IF(H10&lt;79.99,"RA",IF(H10&lt;101,"RE")))))</f>
        <v>RE</v>
      </c>
      <c r="N10" s="1" t="str">
        <f>IF(G10=0,"",IF(L10&lt;9.99,"RB",IF(L10&lt;39.99,"RM",IF(L10&lt;79.99,"RA",IF(L10&lt;101,"RE")))))</f>
        <v>RA</v>
      </c>
      <c r="O10" s="1" t="s">
        <v>136</v>
      </c>
      <c r="P10" s="89" t="s">
        <v>137</v>
      </c>
      <c r="Q10" s="126" t="s">
        <v>138</v>
      </c>
      <c r="R10" s="2" t="s">
        <v>139</v>
      </c>
      <c r="S10" s="2" t="s">
        <v>140</v>
      </c>
      <c r="T10" s="2" t="s">
        <v>141</v>
      </c>
      <c r="U10" s="2" t="s">
        <v>142</v>
      </c>
      <c r="V10" s="2" t="s">
        <v>143</v>
      </c>
      <c r="W10" s="66" t="s">
        <v>144</v>
      </c>
    </row>
    <row r="11" spans="2:23" ht="75" x14ac:dyDescent="0.25">
      <c r="B11" s="75" t="s">
        <v>145</v>
      </c>
      <c r="C11" s="207" t="s">
        <v>130</v>
      </c>
      <c r="D11" s="207" t="s">
        <v>146</v>
      </c>
      <c r="E11" s="118" t="s">
        <v>147</v>
      </c>
      <c r="F11" s="24">
        <v>10</v>
      </c>
      <c r="G11" s="123">
        <v>8</v>
      </c>
      <c r="H11" s="24">
        <f>IF(G11=0,"",F11*G11)</f>
        <v>80</v>
      </c>
      <c r="I11" s="2" t="s">
        <v>148</v>
      </c>
      <c r="J11" s="1">
        <v>0.4</v>
      </c>
      <c r="K11" s="1" t="str">
        <f t="shared" ref="K11:K14" si="0">IF(J11=1,"Inexistente",IF(J11=0.8,"Fraco",IF(J11=0.6,"Mediano",IF(J11=0.4,"Satisfatório",IF(J11=0.2,"Forte",0)))))</f>
        <v>Satisfatório</v>
      </c>
      <c r="L11" s="14">
        <f t="shared" ref="L11:L15" si="1">IF(G11=0,"",H11*J11)</f>
        <v>32</v>
      </c>
      <c r="M11" s="121" t="str">
        <f t="shared" ref="M11:M15" si="2">IF(G11=0,"",IF(H11&lt;9.99,"RB",IF(H11&lt;39.99,"RM",IF(H11&lt;79.99,"RA",IF(H11&lt;101,"RE")))))</f>
        <v>RE</v>
      </c>
      <c r="N11" s="1" t="str">
        <f t="shared" ref="N11:N15" si="3">IF(G11=0,"",IF(L11&lt;9.99,"RB",IF(L11&lt;39.99,"RM",IF(L11&lt;79.99,"RA",IF(L11&lt;101,"RE")))))</f>
        <v>RM</v>
      </c>
      <c r="O11" s="1" t="s">
        <v>150</v>
      </c>
      <c r="P11" s="66" t="s">
        <v>151</v>
      </c>
      <c r="Q11" s="126" t="s">
        <v>138</v>
      </c>
      <c r="R11" s="2" t="s">
        <v>139</v>
      </c>
      <c r="S11" s="2" t="s">
        <v>152</v>
      </c>
      <c r="T11" s="2" t="s">
        <v>141</v>
      </c>
      <c r="U11" s="2" t="s">
        <v>153</v>
      </c>
      <c r="V11" s="2" t="s">
        <v>154</v>
      </c>
      <c r="W11" s="66" t="s">
        <v>155</v>
      </c>
    </row>
    <row r="12" spans="2:23" ht="98.25" customHeight="1" x14ac:dyDescent="0.25">
      <c r="B12" s="75" t="s">
        <v>156</v>
      </c>
      <c r="C12" s="207" t="s">
        <v>130</v>
      </c>
      <c r="D12" s="207" t="s">
        <v>157</v>
      </c>
      <c r="E12" s="118" t="s">
        <v>158</v>
      </c>
      <c r="F12" s="24">
        <v>5</v>
      </c>
      <c r="G12" s="123">
        <v>8</v>
      </c>
      <c r="H12" s="24">
        <f>IF(G12=0,"",F12*G12)</f>
        <v>40</v>
      </c>
      <c r="I12" s="2" t="s">
        <v>159</v>
      </c>
      <c r="J12" s="1">
        <v>1</v>
      </c>
      <c r="K12" s="1" t="str">
        <f t="shared" si="0"/>
        <v>Inexistente</v>
      </c>
      <c r="L12" s="14">
        <f t="shared" si="1"/>
        <v>40</v>
      </c>
      <c r="M12" s="121" t="str">
        <f t="shared" si="2"/>
        <v>RA</v>
      </c>
      <c r="N12" s="1" t="str">
        <f t="shared" si="3"/>
        <v>RA</v>
      </c>
      <c r="O12" s="1" t="s">
        <v>160</v>
      </c>
      <c r="P12" s="66" t="s">
        <v>161</v>
      </c>
      <c r="Q12" s="126" t="s">
        <v>138</v>
      </c>
      <c r="R12" s="2" t="s">
        <v>139</v>
      </c>
      <c r="S12" s="2" t="s">
        <v>162</v>
      </c>
      <c r="T12" s="2" t="s">
        <v>141</v>
      </c>
      <c r="U12" s="2" t="s">
        <v>163</v>
      </c>
      <c r="V12" s="2" t="s">
        <v>154</v>
      </c>
      <c r="W12" s="66" t="s">
        <v>164</v>
      </c>
    </row>
    <row r="13" spans="2:23" ht="75.75" customHeight="1" x14ac:dyDescent="0.25">
      <c r="B13" s="76" t="s">
        <v>165</v>
      </c>
      <c r="C13" s="77" t="s">
        <v>166</v>
      </c>
      <c r="D13" s="207" t="s">
        <v>167</v>
      </c>
      <c r="E13" s="119" t="s">
        <v>168</v>
      </c>
      <c r="F13" s="24">
        <v>1</v>
      </c>
      <c r="G13" s="123">
        <v>8</v>
      </c>
      <c r="H13" s="24">
        <f>IF(G13=0,"",F13*G13)</f>
        <v>8</v>
      </c>
      <c r="I13" s="2" t="s">
        <v>159</v>
      </c>
      <c r="J13" s="1">
        <v>1</v>
      </c>
      <c r="K13" s="1" t="str">
        <f t="shared" si="0"/>
        <v>Inexistente</v>
      </c>
      <c r="L13" s="14">
        <f t="shared" si="1"/>
        <v>8</v>
      </c>
      <c r="M13" s="121" t="str">
        <f t="shared" si="2"/>
        <v>RB</v>
      </c>
      <c r="N13" s="1" t="str">
        <f t="shared" si="3"/>
        <v>RB</v>
      </c>
      <c r="O13" s="1" t="s">
        <v>87</v>
      </c>
      <c r="P13" s="66" t="s">
        <v>170</v>
      </c>
      <c r="Q13" s="126" t="s">
        <v>171</v>
      </c>
      <c r="R13" s="2" t="s">
        <v>172</v>
      </c>
      <c r="S13" s="2" t="s">
        <v>172</v>
      </c>
      <c r="T13" s="2" t="s">
        <v>172</v>
      </c>
      <c r="U13" s="2" t="s">
        <v>172</v>
      </c>
      <c r="V13" s="2" t="s">
        <v>172</v>
      </c>
      <c r="W13" s="74" t="s">
        <v>172</v>
      </c>
    </row>
    <row r="14" spans="2:23" ht="132.75" customHeight="1" x14ac:dyDescent="0.25">
      <c r="B14" s="76" t="s">
        <v>173</v>
      </c>
      <c r="C14" s="77" t="s">
        <v>130</v>
      </c>
      <c r="D14" s="77" t="s">
        <v>174</v>
      </c>
      <c r="E14" s="119" t="s">
        <v>175</v>
      </c>
      <c r="F14" s="24">
        <v>2</v>
      </c>
      <c r="G14" s="123">
        <v>10</v>
      </c>
      <c r="H14" s="24">
        <f t="shared" ref="H14:H15" si="4">IF(G14=0,"",F14*G14)</f>
        <v>20</v>
      </c>
      <c r="I14" s="2" t="s">
        <v>176</v>
      </c>
      <c r="J14" s="1">
        <v>0.2</v>
      </c>
      <c r="K14" s="1" t="str">
        <f t="shared" si="0"/>
        <v>Forte</v>
      </c>
      <c r="L14" s="14">
        <f t="shared" si="1"/>
        <v>4</v>
      </c>
      <c r="M14" s="121" t="str">
        <f t="shared" si="2"/>
        <v>RM</v>
      </c>
      <c r="N14" s="1" t="str">
        <f t="shared" si="3"/>
        <v>RB</v>
      </c>
      <c r="O14" s="1" t="s">
        <v>87</v>
      </c>
      <c r="P14" s="66" t="s">
        <v>172</v>
      </c>
      <c r="Q14" s="126" t="s">
        <v>171</v>
      </c>
      <c r="R14" s="2" t="s">
        <v>172</v>
      </c>
      <c r="S14" s="2" t="s">
        <v>172</v>
      </c>
      <c r="T14" s="2" t="s">
        <v>172</v>
      </c>
      <c r="U14" s="2" t="s">
        <v>172</v>
      </c>
      <c r="V14" s="2" t="s">
        <v>172</v>
      </c>
      <c r="W14" s="74" t="s">
        <v>172</v>
      </c>
    </row>
    <row r="15" spans="2:23" ht="90" customHeight="1" thickBot="1" x14ac:dyDescent="0.3">
      <c r="B15" s="79" t="s">
        <v>177</v>
      </c>
      <c r="C15" s="209" t="s">
        <v>178</v>
      </c>
      <c r="D15" s="209" t="s">
        <v>179</v>
      </c>
      <c r="E15" s="120" t="s">
        <v>180</v>
      </c>
      <c r="F15" s="25">
        <v>5</v>
      </c>
      <c r="G15" s="124">
        <v>5</v>
      </c>
      <c r="H15" s="25">
        <f t="shared" si="4"/>
        <v>25</v>
      </c>
      <c r="I15" s="16" t="s">
        <v>181</v>
      </c>
      <c r="J15" s="17">
        <v>1</v>
      </c>
      <c r="K15" s="17" t="str">
        <f>IF(J15=1,"Inexistente",IF(J15=0.8,"Fraco",IF(J15=0.6,"Mediano",IF(J15=0.4,"Satisfatório",IF(J15=0.2,"Forte",0)))))</f>
        <v>Inexistente</v>
      </c>
      <c r="L15" s="18">
        <f t="shared" si="1"/>
        <v>25</v>
      </c>
      <c r="M15" s="122" t="str">
        <f t="shared" si="2"/>
        <v>RM</v>
      </c>
      <c r="N15" s="17" t="str">
        <f t="shared" si="3"/>
        <v>RM</v>
      </c>
      <c r="O15" s="17" t="s">
        <v>150</v>
      </c>
      <c r="P15" s="18" t="s">
        <v>182</v>
      </c>
      <c r="Q15" s="127" t="s">
        <v>138</v>
      </c>
      <c r="R15" s="16" t="s">
        <v>139</v>
      </c>
      <c r="S15" s="16" t="s">
        <v>183</v>
      </c>
      <c r="T15" s="16" t="s">
        <v>141</v>
      </c>
      <c r="U15" s="16" t="s">
        <v>184</v>
      </c>
      <c r="V15" s="16" t="s">
        <v>154</v>
      </c>
      <c r="W15" s="68" t="s">
        <v>185</v>
      </c>
    </row>
  </sheetData>
  <mergeCells count="11">
    <mergeCell ref="J9:K9"/>
    <mergeCell ref="C2:L2"/>
    <mergeCell ref="N2:W5"/>
    <mergeCell ref="C3:L3"/>
    <mergeCell ref="C4:L4"/>
    <mergeCell ref="C5:L5"/>
    <mergeCell ref="B8:E8"/>
    <mergeCell ref="F8:G8"/>
    <mergeCell ref="H8:L8"/>
    <mergeCell ref="M8:P8"/>
    <mergeCell ref="Q8:W8"/>
  </mergeCells>
  <conditionalFormatting sqref="F10">
    <cfRule type="cellIs" dxfId="331" priority="77" operator="equal">
      <formula>1</formula>
    </cfRule>
    <cfRule type="cellIs" dxfId="330" priority="78" operator="equal">
      <formula>2</formula>
    </cfRule>
    <cfRule type="cellIs" dxfId="329" priority="79" operator="equal">
      <formula>5</formula>
    </cfRule>
    <cfRule type="cellIs" dxfId="328" priority="80" operator="equal">
      <formula>8</formula>
    </cfRule>
    <cfRule type="cellIs" dxfId="327" priority="81" operator="equal">
      <formula>10</formula>
    </cfRule>
  </conditionalFormatting>
  <conditionalFormatting sqref="F11:F15">
    <cfRule type="cellIs" dxfId="326" priority="72" operator="equal">
      <formula>10</formula>
    </cfRule>
    <cfRule type="cellIs" dxfId="325" priority="73" operator="equal">
      <formula>8</formula>
    </cfRule>
    <cfRule type="cellIs" dxfId="324" priority="74" operator="equal">
      <formula>1</formula>
    </cfRule>
    <cfRule type="cellIs" dxfId="323" priority="75" operator="equal">
      <formula>2</formula>
    </cfRule>
    <cfRule type="cellIs" dxfId="322" priority="76" operator="equal">
      <formula>3</formula>
    </cfRule>
  </conditionalFormatting>
  <conditionalFormatting sqref="F11:F15">
    <cfRule type="cellIs" dxfId="321" priority="67" operator="equal">
      <formula>1</formula>
    </cfRule>
    <cfRule type="cellIs" dxfId="320" priority="68" operator="equal">
      <formula>2</formula>
    </cfRule>
    <cfRule type="cellIs" dxfId="319" priority="69" operator="equal">
      <formula>5</formula>
    </cfRule>
    <cfRule type="cellIs" dxfId="318" priority="70" operator="equal">
      <formula>8</formula>
    </cfRule>
    <cfRule type="cellIs" dxfId="317" priority="71" operator="equal">
      <formula>10</formula>
    </cfRule>
  </conditionalFormatting>
  <conditionalFormatting sqref="G10">
    <cfRule type="cellIs" dxfId="316" priority="62" operator="equal">
      <formula>1</formula>
    </cfRule>
    <cfRule type="cellIs" dxfId="315" priority="63" operator="equal">
      <formula>2</formula>
    </cfRule>
    <cfRule type="cellIs" dxfId="314" priority="64" operator="equal">
      <formula>5</formula>
    </cfRule>
    <cfRule type="cellIs" dxfId="313" priority="65" operator="equal">
      <formula>8</formula>
    </cfRule>
    <cfRule type="cellIs" dxfId="312" priority="66" operator="equal">
      <formula>10</formula>
    </cfRule>
  </conditionalFormatting>
  <conditionalFormatting sqref="G11:G15">
    <cfRule type="cellIs" dxfId="311" priority="57" operator="equal">
      <formula>10</formula>
    </cfRule>
    <cfRule type="cellIs" dxfId="310" priority="58" operator="equal">
      <formula>8</formula>
    </cfRule>
    <cfRule type="cellIs" dxfId="309" priority="59" operator="equal">
      <formula>1</formula>
    </cfRule>
    <cfRule type="cellIs" dxfId="308" priority="60" operator="equal">
      <formula>2</formula>
    </cfRule>
    <cfRule type="cellIs" dxfId="307" priority="61" operator="equal">
      <formula>3</formula>
    </cfRule>
  </conditionalFormatting>
  <conditionalFormatting sqref="G11:G15">
    <cfRule type="cellIs" dxfId="306" priority="52" operator="equal">
      <formula>1</formula>
    </cfRule>
    <cfRule type="cellIs" dxfId="305" priority="53" operator="equal">
      <formula>2</formula>
    </cfRule>
    <cfRule type="cellIs" dxfId="304" priority="54" operator="equal">
      <formula>5</formula>
    </cfRule>
    <cfRule type="cellIs" dxfId="303" priority="55" operator="equal">
      <formula>8</formula>
    </cfRule>
    <cfRule type="cellIs" dxfId="302" priority="56" operator="equal">
      <formula>10</formula>
    </cfRule>
  </conditionalFormatting>
  <conditionalFormatting sqref="H10:H15">
    <cfRule type="cellIs" dxfId="301" priority="48" operator="lessThan">
      <formula>9.99</formula>
    </cfRule>
    <cfRule type="cellIs" dxfId="300" priority="49" operator="lessThan">
      <formula>39.99</formula>
    </cfRule>
    <cfRule type="cellIs" dxfId="299" priority="50" operator="lessThan">
      <formula>79.99</formula>
    </cfRule>
    <cfRule type="cellIs" dxfId="298" priority="51" operator="lessThan">
      <formula>101</formula>
    </cfRule>
  </conditionalFormatting>
  <conditionalFormatting sqref="M10:M15">
    <cfRule type="cellIs" dxfId="297" priority="43" operator="equal">
      <formula>"RB"</formula>
    </cfRule>
    <cfRule type="cellIs" dxfId="296" priority="44" operator="equal">
      <formula>"RM"</formula>
    </cfRule>
    <cfRule type="cellIs" dxfId="295" priority="45" operator="equal">
      <formula>"RA"</formula>
    </cfRule>
    <cfRule type="cellIs" dxfId="294" priority="46" operator="equal">
      <formula>"RE"</formula>
    </cfRule>
  </conditionalFormatting>
  <conditionalFormatting sqref="N11:N15">
    <cfRule type="cellIs" dxfId="293" priority="27" operator="equal">
      <formula>"RB"</formula>
    </cfRule>
    <cfRule type="cellIs" dxfId="292" priority="28" operator="equal">
      <formula>"RM"</formula>
    </cfRule>
    <cfRule type="cellIs" dxfId="291" priority="29" operator="equal">
      <formula>"RA"</formula>
    </cfRule>
    <cfRule type="cellIs" dxfId="290" priority="30" operator="equal">
      <formula>"RE"</formula>
    </cfRule>
  </conditionalFormatting>
  <conditionalFormatting sqref="N10">
    <cfRule type="cellIs" dxfId="289" priority="39" operator="equal">
      <formula>"RB"</formula>
    </cfRule>
    <cfRule type="cellIs" dxfId="288" priority="40" operator="equal">
      <formula>"RM"</formula>
    </cfRule>
    <cfRule type="cellIs" dxfId="287" priority="41" operator="equal">
      <formula>"RA"</formula>
    </cfRule>
    <cfRule type="cellIs" dxfId="286" priority="42" operator="equal">
      <formula>"RE"</formula>
    </cfRule>
  </conditionalFormatting>
  <conditionalFormatting sqref="N11:N15">
    <cfRule type="cellIs" dxfId="285" priority="35" operator="equal">
      <formula>"RB"</formula>
    </cfRule>
    <cfRule type="cellIs" dxfId="284" priority="36" operator="equal">
      <formula>"RM"</formula>
    </cfRule>
    <cfRule type="cellIs" dxfId="283" priority="37" operator="equal">
      <formula>"RA"</formula>
    </cfRule>
    <cfRule type="cellIs" dxfId="282" priority="38" operator="equal">
      <formula>"RE"</formula>
    </cfRule>
  </conditionalFormatting>
  <conditionalFormatting sqref="N11:N15">
    <cfRule type="cellIs" dxfId="281" priority="31" operator="equal">
      <formula>"RB"</formula>
    </cfRule>
    <cfRule type="cellIs" dxfId="280" priority="32" operator="equal">
      <formula>"RM"</formula>
    </cfRule>
    <cfRule type="cellIs" dxfId="279" priority="33" operator="equal">
      <formula>"RA"</formula>
    </cfRule>
    <cfRule type="cellIs" dxfId="278" priority="34" operator="equal">
      <formula>"RE"</formula>
    </cfRule>
  </conditionalFormatting>
  <conditionalFormatting sqref="K10">
    <cfRule type="cellIs" dxfId="277" priority="11" operator="equal">
      <formula>0</formula>
    </cfRule>
    <cfRule type="cellIs" dxfId="276" priority="22" operator="equal">
      <formula>"Forte"</formula>
    </cfRule>
    <cfRule type="cellIs" dxfId="275" priority="23" operator="equal">
      <formula>"Satisfatório"</formula>
    </cfRule>
    <cfRule type="cellIs" dxfId="274" priority="24" operator="equal">
      <formula>"Mediano"</formula>
    </cfRule>
    <cfRule type="cellIs" dxfId="273" priority="25" operator="equal">
      <formula>"Fraco"</formula>
    </cfRule>
    <cfRule type="cellIs" dxfId="272" priority="26" operator="equal">
      <formula>"Inexistente"</formula>
    </cfRule>
  </conditionalFormatting>
  <conditionalFormatting sqref="K11:K14">
    <cfRule type="cellIs" dxfId="271" priority="17" operator="equal">
      <formula>"Forte"</formula>
    </cfRule>
    <cfRule type="cellIs" dxfId="270" priority="18" operator="equal">
      <formula>"Satisfatório"</formula>
    </cfRule>
    <cfRule type="cellIs" dxfId="269" priority="19" operator="equal">
      <formula>"Mediano"</formula>
    </cfRule>
    <cfRule type="cellIs" dxfId="268" priority="20" operator="equal">
      <formula>"Fraco"</formula>
    </cfRule>
    <cfRule type="cellIs" dxfId="267" priority="21" operator="equal">
      <formula>"Inexistente"</formula>
    </cfRule>
  </conditionalFormatting>
  <conditionalFormatting sqref="K15">
    <cfRule type="cellIs" dxfId="266" priority="12" operator="equal">
      <formula>"Forte"</formula>
    </cfRule>
    <cfRule type="cellIs" dxfId="265" priority="13" operator="equal">
      <formula>"Satisfatório"</formula>
    </cfRule>
    <cfRule type="cellIs" dxfId="264" priority="14" operator="equal">
      <formula>"Mediano"</formula>
    </cfRule>
    <cfRule type="cellIs" dxfId="263" priority="15" operator="equal">
      <formula>"Fraco"</formula>
    </cfRule>
    <cfRule type="cellIs" dxfId="262" priority="16" operator="equal">
      <formula>"Inexistente"</formula>
    </cfRule>
  </conditionalFormatting>
  <conditionalFormatting sqref="K11:K15">
    <cfRule type="cellIs" dxfId="261" priority="5" operator="equal">
      <formula>0</formula>
    </cfRule>
    <cfRule type="cellIs" dxfId="260" priority="6" operator="equal">
      <formula>"Forte"</formula>
    </cfRule>
    <cfRule type="cellIs" dxfId="259" priority="7" operator="equal">
      <formula>"Satisfatório"</formula>
    </cfRule>
    <cfRule type="cellIs" dxfId="258" priority="8" operator="equal">
      <formula>"Mediano"</formula>
    </cfRule>
    <cfRule type="cellIs" dxfId="257" priority="9" operator="equal">
      <formula>"Fraco"</formula>
    </cfRule>
    <cfRule type="cellIs" dxfId="256" priority="10" operator="equal">
      <formula>"Inexistente"</formula>
    </cfRule>
  </conditionalFormatting>
  <conditionalFormatting sqref="L10:L15">
    <cfRule type="cellIs" dxfId="255" priority="1" operator="lessThan">
      <formula>9.99</formula>
    </cfRule>
    <cfRule type="cellIs" dxfId="254" priority="2" operator="lessThan">
      <formula>39.99</formula>
    </cfRule>
    <cfRule type="cellIs" dxfId="253" priority="3" operator="lessThan">
      <formula>79.99</formula>
    </cfRule>
    <cfRule type="cellIs" dxfId="252" priority="4" operator="lessThan">
      <formula>101</formula>
    </cfRule>
  </conditionalFormatting>
  <pageMargins left="0.511811024" right="0.511811024" top="0.78740157499999996" bottom="0.78740157499999996" header="0.31496062000000002" footer="0.31496062000000002"/>
  <pageSetup paperSize="9" scale="33" orientation="landscape"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168"/>
  <sheetViews>
    <sheetView tabSelected="1" topLeftCell="B1" zoomScaleNormal="100" zoomScaleSheetLayoutView="70" workbookViewId="0">
      <selection activeCell="B9" sqref="B9"/>
    </sheetView>
  </sheetViews>
  <sheetFormatPr defaultRowHeight="15" x14ac:dyDescent="0.25"/>
  <cols>
    <col min="1" max="1" width="3.28515625" hidden="1" customWidth="1"/>
    <col min="2" max="2" width="12.5703125" bestFit="1" customWidth="1"/>
    <col min="3" max="3" width="45.85546875" customWidth="1"/>
    <col min="4" max="4" width="23.140625" bestFit="1" customWidth="1"/>
    <col min="5" max="5" width="34.140625" bestFit="1" customWidth="1"/>
    <col min="6" max="6" width="43.42578125" customWidth="1"/>
    <col min="7" max="7" width="45.140625" customWidth="1"/>
    <col min="8" max="8" width="16.5703125" customWidth="1"/>
    <col min="9" max="9" width="10.7109375" customWidth="1"/>
    <col min="10" max="10" width="16.5703125" customWidth="1"/>
    <col min="11" max="11" width="10.7109375" customWidth="1"/>
    <col min="12" max="12" width="16.5703125" customWidth="1"/>
    <col min="13" max="13" width="10.7109375" customWidth="1"/>
    <col min="14" max="14" width="25.42578125" customWidth="1"/>
    <col min="15" max="18" width="14.5703125" customWidth="1"/>
    <col min="19" max="19" width="21.140625" customWidth="1"/>
    <col min="20" max="20" width="41" customWidth="1"/>
    <col min="21" max="21" width="21.42578125" customWidth="1"/>
    <col min="22" max="22" width="76" customWidth="1"/>
  </cols>
  <sheetData>
    <row r="1" spans="1:22" ht="15" customHeight="1" thickBot="1" x14ac:dyDescent="0.3"/>
    <row r="2" spans="1:22" ht="142.5" customHeight="1" thickBot="1" x14ac:dyDescent="0.3">
      <c r="B2" s="300" t="s">
        <v>276</v>
      </c>
      <c r="C2" s="301"/>
      <c r="D2" s="301"/>
      <c r="E2" s="302"/>
    </row>
    <row r="3" spans="1:22" ht="44.25" customHeight="1" thickBot="1" x14ac:dyDescent="0.3"/>
    <row r="4" spans="1:22" ht="44.25" customHeight="1" thickBot="1" x14ac:dyDescent="0.3">
      <c r="B4" s="313" t="s">
        <v>186</v>
      </c>
      <c r="C4" s="314"/>
      <c r="D4" s="310" t="s">
        <v>810</v>
      </c>
      <c r="E4" s="311"/>
    </row>
    <row r="5" spans="1:22" ht="15.75" thickBot="1" x14ac:dyDescent="0.3"/>
    <row r="6" spans="1:22" ht="30" customHeight="1" thickBot="1" x14ac:dyDescent="0.3">
      <c r="B6" s="312" t="s">
        <v>187</v>
      </c>
      <c r="C6" s="312"/>
      <c r="D6" s="312"/>
      <c r="E6" s="312"/>
      <c r="F6" s="312"/>
      <c r="G6" s="312"/>
      <c r="H6" s="307" t="s">
        <v>188</v>
      </c>
      <c r="I6" s="307"/>
      <c r="J6" s="307"/>
      <c r="K6" s="307"/>
      <c r="L6" s="307"/>
      <c r="M6" s="307"/>
      <c r="N6" s="307"/>
      <c r="O6" s="305" t="s">
        <v>189</v>
      </c>
      <c r="P6" s="305"/>
      <c r="Q6" s="305"/>
      <c r="R6" s="305"/>
      <c r="S6" s="305"/>
      <c r="T6" s="305"/>
      <c r="U6" s="305"/>
      <c r="V6" s="233" t="s">
        <v>190</v>
      </c>
    </row>
    <row r="7" spans="1:22" ht="30" customHeight="1" thickBot="1" x14ac:dyDescent="0.3">
      <c r="B7" s="303" t="s">
        <v>277</v>
      </c>
      <c r="C7" s="303" t="s">
        <v>191</v>
      </c>
      <c r="D7" s="303" t="s">
        <v>192</v>
      </c>
      <c r="E7" s="303" t="s">
        <v>193</v>
      </c>
      <c r="F7" s="303" t="s">
        <v>194</v>
      </c>
      <c r="G7" s="303" t="s">
        <v>195</v>
      </c>
      <c r="H7" s="308" t="s">
        <v>196</v>
      </c>
      <c r="I7" s="308"/>
      <c r="J7" s="308" t="s">
        <v>197</v>
      </c>
      <c r="K7" s="308"/>
      <c r="L7" s="308" t="s">
        <v>198</v>
      </c>
      <c r="M7" s="308"/>
      <c r="N7" s="308" t="s">
        <v>199</v>
      </c>
      <c r="O7" s="306" t="s">
        <v>200</v>
      </c>
      <c r="P7" s="306"/>
      <c r="Q7" s="306"/>
      <c r="R7" s="306"/>
      <c r="S7" s="230" t="s">
        <v>201</v>
      </c>
      <c r="T7" s="306" t="s">
        <v>202</v>
      </c>
      <c r="U7" s="306"/>
      <c r="V7" s="304" t="s">
        <v>203</v>
      </c>
    </row>
    <row r="8" spans="1:22" ht="30" customHeight="1" thickBot="1" x14ac:dyDescent="0.3">
      <c r="B8" s="303"/>
      <c r="C8" s="303"/>
      <c r="D8" s="303"/>
      <c r="E8" s="303"/>
      <c r="F8" s="303"/>
      <c r="G8" s="303"/>
      <c r="H8" s="231" t="s">
        <v>204</v>
      </c>
      <c r="I8" s="231" t="s">
        <v>205</v>
      </c>
      <c r="J8" s="231" t="s">
        <v>204</v>
      </c>
      <c r="K8" s="231" t="s">
        <v>205</v>
      </c>
      <c r="L8" s="231" t="s">
        <v>206</v>
      </c>
      <c r="M8" s="231" t="s">
        <v>205</v>
      </c>
      <c r="N8" s="308"/>
      <c r="O8" s="232" t="s">
        <v>207</v>
      </c>
      <c r="P8" s="232" t="s">
        <v>208</v>
      </c>
      <c r="Q8" s="232" t="s">
        <v>209</v>
      </c>
      <c r="R8" s="232" t="s">
        <v>210</v>
      </c>
      <c r="S8" s="232" t="s">
        <v>211</v>
      </c>
      <c r="T8" s="232" t="s">
        <v>212</v>
      </c>
      <c r="U8" s="232" t="s">
        <v>213</v>
      </c>
      <c r="V8" s="304"/>
    </row>
    <row r="9" spans="1:22" s="138" customFormat="1" ht="105.75" thickBot="1" x14ac:dyDescent="0.3">
      <c r="A9" s="205" t="s">
        <v>214</v>
      </c>
      <c r="B9" s="371" t="s">
        <v>278</v>
      </c>
      <c r="C9" s="215" t="s">
        <v>279</v>
      </c>
      <c r="D9" s="216" t="s">
        <v>612</v>
      </c>
      <c r="E9" s="229" t="s">
        <v>634</v>
      </c>
      <c r="F9" s="218" t="s">
        <v>635</v>
      </c>
      <c r="G9" s="218" t="s">
        <v>637</v>
      </c>
      <c r="H9" s="219" t="s">
        <v>6</v>
      </c>
      <c r="I9" s="219">
        <f>IF(H9="","",VLOOKUP(H9,'Matriz Probabilidade Impacto'!$C$5:$E$10,2,FALSE))</f>
        <v>2</v>
      </c>
      <c r="J9" s="219" t="s">
        <v>25</v>
      </c>
      <c r="K9" s="219">
        <f>IF(J9="","",VLOOKUP(J9,'Matriz Probabilidade Impacto'!$C$16:$D$20,2,FALSE))</f>
        <v>10</v>
      </c>
      <c r="L9" s="219" t="str">
        <f t="shared" ref="L9:L13" si="0">IF(M9="","",IF(M9&lt;10,"Risco Baixo",IF(M9&lt;40,"Risco Médio",IF(M9&lt;80,"Risco Alto",IF(M9&lt;101,"Risco Extremo")))))</f>
        <v>Risco Médio</v>
      </c>
      <c r="M9" s="219">
        <f t="shared" ref="M9:M13" si="1">IF(J9="","",I9*K9)</f>
        <v>20</v>
      </c>
      <c r="N9" s="219" t="str">
        <f>IF(L9="","",IF(L9="Risco Baixo","O risco baixo está dentro do apetite a riscos da UFPA, portanto, deve ser apenas monitorado.",IF(L9="Risco Médio","O risco médio está dentro do apetite a riscos da UFPA, portanto, deve ser apenas monitorado.",IF(L9="Risco Alto","O risco alto deverá ser priorizado para tratamento, pois está fora do limite de apetite tolerado.",IF(L9="Risco Extremo","O risco extremo deverá ser priorizado para tratamento, pois está fora do limite de apetite tolerado.",)))))</f>
        <v>O risco médio está dentro do apetite a riscos da UFPA, portanto, deve ser apenas monitorado.</v>
      </c>
      <c r="O9" s="219" t="s">
        <v>215</v>
      </c>
      <c r="P9" s="219" t="s">
        <v>215</v>
      </c>
      <c r="Q9" s="219" t="s">
        <v>216</v>
      </c>
      <c r="R9" s="219" t="s">
        <v>215</v>
      </c>
      <c r="S9" s="219" t="s">
        <v>216</v>
      </c>
      <c r="T9" s="217" t="str">
        <f>IF(L9="","",IF(L9="Risco Baixo","Monitorar o risco.",IF(L9="Risco Médio","Monitorar o risco.",IF(L9="Risco Alto","",IF(L9="Risco Extremo","",)))))</f>
        <v>Monitorar o risco.</v>
      </c>
      <c r="U9" s="220" t="str">
        <f t="shared" ref="U9" si="2">IF(T9="monitorar o risco.","Contínuo","")</f>
        <v>Contínuo</v>
      </c>
      <c r="V9" s="221" t="s">
        <v>811</v>
      </c>
    </row>
    <row r="10" spans="1:22" s="138" customFormat="1" ht="255.75" thickBot="1" x14ac:dyDescent="0.3">
      <c r="A10" s="205"/>
      <c r="B10" s="371" t="s">
        <v>280</v>
      </c>
      <c r="C10" s="215" t="s">
        <v>611</v>
      </c>
      <c r="D10" s="216" t="s">
        <v>612</v>
      </c>
      <c r="E10" s="229" t="s">
        <v>636</v>
      </c>
      <c r="F10" s="218" t="s">
        <v>812</v>
      </c>
      <c r="G10" s="218" t="s">
        <v>641</v>
      </c>
      <c r="H10" s="219" t="s">
        <v>8</v>
      </c>
      <c r="I10" s="219">
        <f>IF(H10="","",VLOOKUP(H10,'Matriz Probabilidade Impacto'!$C$5:$E$10,2,FALSE))</f>
        <v>5</v>
      </c>
      <c r="J10" s="219" t="s">
        <v>25</v>
      </c>
      <c r="K10" s="219">
        <f>IF(J10="","",VLOOKUP(J10,'Matriz Probabilidade Impacto'!$C$16:$D$20,2,FALSE))</f>
        <v>10</v>
      </c>
      <c r="L10" s="219" t="str">
        <f t="shared" si="0"/>
        <v>Risco Alto</v>
      </c>
      <c r="M10" s="219">
        <f t="shared" si="1"/>
        <v>50</v>
      </c>
      <c r="N10" s="219" t="str">
        <f t="shared" ref="N10:N13" si="3">IF(L10="","",IF(L10="Risco Baixo","O risco baixo está dentro do apetite a riscos da UFPA, portanto, deve ser apenas monitorado.",IF(L10="Risco Médio","O risco médio está dentro do apetite a riscos da UFPA, portanto, deve ser apenas monitorado.",IF(L10="Risco Alto","O risco alto deverá ser priorizado para tratamento, pois está fora do limite de apetite tolerado.",IF(L10="Risco Extremo","O risco extremo deverá ser priorizado para tratamento, pois está fora do limite de apetite tolerado.",)))))</f>
        <v>O risco alto deverá ser priorizado para tratamento, pois está fora do limite de apetite tolerado.</v>
      </c>
      <c r="O10" s="219" t="s">
        <v>215</v>
      </c>
      <c r="P10" s="219" t="s">
        <v>215</v>
      </c>
      <c r="Q10" s="219" t="s">
        <v>216</v>
      </c>
      <c r="R10" s="219" t="s">
        <v>215</v>
      </c>
      <c r="S10" s="219" t="s">
        <v>216</v>
      </c>
      <c r="T10" s="218" t="s">
        <v>685</v>
      </c>
      <c r="U10" s="217" t="s">
        <v>686</v>
      </c>
      <c r="V10" s="221" t="s">
        <v>217</v>
      </c>
    </row>
    <row r="11" spans="1:22" s="138" customFormat="1" ht="165.75" thickBot="1" x14ac:dyDescent="0.3">
      <c r="A11" s="205"/>
      <c r="B11" s="371" t="s">
        <v>281</v>
      </c>
      <c r="C11" s="215" t="s">
        <v>218</v>
      </c>
      <c r="D11" s="216" t="s">
        <v>612</v>
      </c>
      <c r="E11" s="217" t="s">
        <v>638</v>
      </c>
      <c r="F11" s="218" t="s">
        <v>812</v>
      </c>
      <c r="G11" s="218" t="s">
        <v>639</v>
      </c>
      <c r="H11" s="219" t="s">
        <v>6</v>
      </c>
      <c r="I11" s="219">
        <f>IF(H11="","",VLOOKUP(H11,'Matriz Probabilidade Impacto'!$C$5:$E$10,2,FALSE))</f>
        <v>2</v>
      </c>
      <c r="J11" s="219" t="s">
        <v>19</v>
      </c>
      <c r="K11" s="219">
        <f>IF(J11="","",VLOOKUP(J11,'Matriz Probabilidade Impacto'!$C$16:$D$20,2,FALSE))</f>
        <v>2</v>
      </c>
      <c r="L11" s="219" t="str">
        <f t="shared" si="0"/>
        <v>Risco Baixo</v>
      </c>
      <c r="M11" s="219">
        <f t="shared" si="1"/>
        <v>4</v>
      </c>
      <c r="N11" s="219" t="str">
        <f t="shared" si="3"/>
        <v>O risco baixo está dentro do apetite a riscos da UFPA, portanto, deve ser apenas monitorado.</v>
      </c>
      <c r="O11" s="219" t="s">
        <v>215</v>
      </c>
      <c r="P11" s="219" t="s">
        <v>215</v>
      </c>
      <c r="Q11" s="219" t="s">
        <v>216</v>
      </c>
      <c r="R11" s="219" t="s">
        <v>215</v>
      </c>
      <c r="S11" s="219" t="s">
        <v>216</v>
      </c>
      <c r="T11" s="217" t="str">
        <f t="shared" ref="T11:T12" si="4">IF(L11="","",IF(L11="Risco Baixo","Monitorar o risco.",IF(L11="Risco Médio","Monitorar o risco.",IF(L11="Risco Alto","",IF(L11="Risco Extremo","",)))))</f>
        <v>Monitorar o risco.</v>
      </c>
      <c r="U11" s="220" t="str">
        <f t="shared" ref="U11" si="5">IF(T11="monitorar o risco.","Contínuo","")</f>
        <v>Contínuo</v>
      </c>
      <c r="V11" s="221" t="s">
        <v>811</v>
      </c>
    </row>
    <row r="12" spans="1:22" s="138" customFormat="1" ht="165.75" thickBot="1" x14ac:dyDescent="0.3">
      <c r="A12" s="205"/>
      <c r="B12" s="371" t="s">
        <v>282</v>
      </c>
      <c r="C12" s="215" t="s">
        <v>283</v>
      </c>
      <c r="D12" s="216" t="s">
        <v>612</v>
      </c>
      <c r="E12" s="217" t="s">
        <v>636</v>
      </c>
      <c r="F12" s="218" t="s">
        <v>812</v>
      </c>
      <c r="G12" s="218" t="s">
        <v>642</v>
      </c>
      <c r="H12" s="219" t="s">
        <v>8</v>
      </c>
      <c r="I12" s="219">
        <f>IF(H12="","",VLOOKUP(H12,'Matriz Probabilidade Impacto'!$C$5:$E$10,2,FALSE))</f>
        <v>5</v>
      </c>
      <c r="J12" s="219" t="s">
        <v>21</v>
      </c>
      <c r="K12" s="219">
        <f>IF(J12="","",VLOOKUP(J12,'Matriz Probabilidade Impacto'!$C$16:$D$20,2,FALSE))</f>
        <v>5</v>
      </c>
      <c r="L12" s="219" t="str">
        <f t="shared" si="0"/>
        <v>Risco Médio</v>
      </c>
      <c r="M12" s="219">
        <f t="shared" si="1"/>
        <v>25</v>
      </c>
      <c r="N12" s="219" t="str">
        <f t="shared" si="3"/>
        <v>O risco médio está dentro do apetite a riscos da UFPA, portanto, deve ser apenas monitorado.</v>
      </c>
      <c r="O12" s="219" t="s">
        <v>215</v>
      </c>
      <c r="P12" s="219" t="s">
        <v>216</v>
      </c>
      <c r="Q12" s="219" t="s">
        <v>216</v>
      </c>
      <c r="R12" s="219" t="s">
        <v>215</v>
      </c>
      <c r="S12" s="219" t="s">
        <v>216</v>
      </c>
      <c r="T12" s="217" t="str">
        <f t="shared" si="4"/>
        <v>Monitorar o risco.</v>
      </c>
      <c r="U12" s="220" t="str">
        <f t="shared" ref="U12" si="6">IF(T12="monitorar o risco.","Contínuo","")</f>
        <v>Contínuo</v>
      </c>
      <c r="V12" s="221" t="s">
        <v>217</v>
      </c>
    </row>
    <row r="13" spans="1:22" s="138" customFormat="1" ht="255.75" thickBot="1" x14ac:dyDescent="0.3">
      <c r="A13" s="205"/>
      <c r="B13" s="371" t="s">
        <v>284</v>
      </c>
      <c r="C13" s="215" t="s">
        <v>590</v>
      </c>
      <c r="D13" s="216" t="s">
        <v>612</v>
      </c>
      <c r="E13" s="217" t="s">
        <v>636</v>
      </c>
      <c r="F13" s="218" t="s">
        <v>812</v>
      </c>
      <c r="G13" s="218" t="s">
        <v>640</v>
      </c>
      <c r="H13" s="219" t="s">
        <v>8</v>
      </c>
      <c r="I13" s="219">
        <f>IF(H13="","",VLOOKUP(H13,'Matriz Probabilidade Impacto'!$C$5:$E$10,2,FALSE))</f>
        <v>5</v>
      </c>
      <c r="J13" s="219" t="s">
        <v>23</v>
      </c>
      <c r="K13" s="219">
        <f>IF(J13="","",VLOOKUP(J13,'Matriz Probabilidade Impacto'!$C$16:$D$20,2,FALSE))</f>
        <v>8</v>
      </c>
      <c r="L13" s="219" t="str">
        <f t="shared" si="0"/>
        <v>Risco Alto</v>
      </c>
      <c r="M13" s="219">
        <f t="shared" si="1"/>
        <v>40</v>
      </c>
      <c r="N13" s="219" t="str">
        <f t="shared" si="3"/>
        <v>O risco alto deverá ser priorizado para tratamento, pois está fora do limite de apetite tolerado.</v>
      </c>
      <c r="O13" s="219" t="s">
        <v>216</v>
      </c>
      <c r="P13" s="219" t="s">
        <v>216</v>
      </c>
      <c r="Q13" s="219" t="s">
        <v>216</v>
      </c>
      <c r="R13" s="219" t="s">
        <v>215</v>
      </c>
      <c r="S13" s="219" t="s">
        <v>216</v>
      </c>
      <c r="T13" s="218" t="s">
        <v>685</v>
      </c>
      <c r="U13" s="217" t="s">
        <v>686</v>
      </c>
      <c r="V13" s="221" t="s">
        <v>217</v>
      </c>
    </row>
    <row r="14" spans="1:22" s="138" customFormat="1" ht="165.75" thickBot="1" x14ac:dyDescent="0.3">
      <c r="A14" s="309" t="s">
        <v>219</v>
      </c>
      <c r="B14" s="371" t="s">
        <v>285</v>
      </c>
      <c r="C14" s="215" t="s">
        <v>589</v>
      </c>
      <c r="D14" s="216" t="s">
        <v>612</v>
      </c>
      <c r="E14" s="217" t="s">
        <v>643</v>
      </c>
      <c r="F14" s="218" t="s">
        <v>812</v>
      </c>
      <c r="G14" s="218" t="s">
        <v>644</v>
      </c>
      <c r="H14" s="219" t="s">
        <v>6</v>
      </c>
      <c r="I14" s="219">
        <f>IF(H14="","",VLOOKUP(H14,'Matriz Probabilidade Impacto'!$C$5:$E$10,2,FALSE))</f>
        <v>2</v>
      </c>
      <c r="J14" s="219" t="s">
        <v>21</v>
      </c>
      <c r="K14" s="222">
        <f>IF(J14="","",VLOOKUP(J14,'Matriz Probabilidade Impacto'!$C$16:$D$20,2,FALSE))</f>
        <v>5</v>
      </c>
      <c r="L14" s="219" t="str">
        <f t="shared" ref="L14" si="7">IF(M14="","",IF(M14&lt;10,"Risco Baixo",IF(M14&lt;40,"Risco Médio",IF(M14&lt;80,"Risco Alto",IF(M14&lt;101,"Risco Extremo")))))</f>
        <v>Risco Médio</v>
      </c>
      <c r="M14" s="219">
        <f t="shared" ref="M14" si="8">IF(J14="","",I14*K14)</f>
        <v>10</v>
      </c>
      <c r="N14" s="219" t="str">
        <f>IF(L14="","",IF(L14="Risco Baixo","O risco baixo está dentro do apetite a riscos da UFPA, portanto, deve ser apenas monitorado.",IF(L14="Risco Médio","O risco médio está dentro do apetite a riscos da UFPA, portanto, deve ser apenas monitorado.",IF(L14="Risco Alto","O risco alto deverá ser priorizado para tratamento, pois está fora do limite de apetite tolerado.",IF(L14="Risco Extremo","O risco extremo deverá ser priorizado para tratamento, pois está fora do limite de apetite tolerado.",)))))</f>
        <v>O risco médio está dentro do apetite a riscos da UFPA, portanto, deve ser apenas monitorado.</v>
      </c>
      <c r="O14" s="219" t="s">
        <v>215</v>
      </c>
      <c r="P14" s="219" t="s">
        <v>215</v>
      </c>
      <c r="Q14" s="219" t="s">
        <v>216</v>
      </c>
      <c r="R14" s="219" t="s">
        <v>215</v>
      </c>
      <c r="S14" s="219" t="s">
        <v>215</v>
      </c>
      <c r="T14" s="217" t="str">
        <f>IF(L14="","",IF(L14="Risco Baixo","Monitorar o risco.",IF(L14="Risco Médio","Monitorar o risco.",IF(L14="Risco Alto","",IF(L14="Risco Extremo","",)))))</f>
        <v>Monitorar o risco.</v>
      </c>
      <c r="U14" s="220" t="str">
        <f t="shared" ref="U14" si="9">IF(T14="monitorar o risco.","Contínuo","")</f>
        <v>Contínuo</v>
      </c>
      <c r="V14" s="221" t="s">
        <v>811</v>
      </c>
    </row>
    <row r="15" spans="1:22" s="138" customFormat="1" ht="255.75" thickBot="1" x14ac:dyDescent="0.3">
      <c r="A15" s="309"/>
      <c r="B15" s="371" t="s">
        <v>286</v>
      </c>
      <c r="C15" s="215" t="s">
        <v>591</v>
      </c>
      <c r="D15" s="216" t="s">
        <v>612</v>
      </c>
      <c r="E15" s="217" t="s">
        <v>636</v>
      </c>
      <c r="F15" s="218" t="s">
        <v>812</v>
      </c>
      <c r="G15" s="218" t="s">
        <v>645</v>
      </c>
      <c r="H15" s="219" t="s">
        <v>8</v>
      </c>
      <c r="I15" s="219">
        <f>IF(H15="","",VLOOKUP(H15,'Matriz Probabilidade Impacto'!$C$5:$E$10,2,FALSE))</f>
        <v>5</v>
      </c>
      <c r="J15" s="219" t="s">
        <v>23</v>
      </c>
      <c r="K15" s="219">
        <f>IF(J15="","",VLOOKUP(J15,'Matriz Probabilidade Impacto'!$C$16:$D$20,2,FALSE))</f>
        <v>8</v>
      </c>
      <c r="L15" s="219" t="str">
        <f t="shared" ref="L15:L18" si="10">IF(M15="","",IF(M15&lt;10,"Risco Baixo",IF(M15&lt;40,"Risco Médio",IF(M15&lt;80,"Risco Alto",IF(M15&lt;101,"Risco Extremo")))))</f>
        <v>Risco Alto</v>
      </c>
      <c r="M15" s="219">
        <f t="shared" ref="M15:M18" si="11">IF(J15="","",I15*K15)</f>
        <v>40</v>
      </c>
      <c r="N15" s="219" t="str">
        <f t="shared" ref="N15:N18" si="12">IF(L15="","",IF(L15="Risco Baixo","O risco baixo está dentro do apetite a riscos da UFPA, portanto, deve ser apenas monitorado.",IF(L15="Risco Médio","O risco médio está dentro do apetite a riscos da UFPA, portanto, deve ser apenas monitorado.",IF(L15="Risco Alto","O risco alto deverá ser priorizado para tratamento, pois está fora do limite de apetite tolerado.",IF(L15="Risco Extremo","O risco extremo deverá ser priorizado para tratamento, pois está fora do limite de apetite tolerado.",)))))</f>
        <v>O risco alto deverá ser priorizado para tratamento, pois está fora do limite de apetite tolerado.</v>
      </c>
      <c r="O15" s="219" t="s">
        <v>216</v>
      </c>
      <c r="P15" s="219" t="s">
        <v>216</v>
      </c>
      <c r="Q15" s="219" t="s">
        <v>216</v>
      </c>
      <c r="R15" s="219" t="s">
        <v>215</v>
      </c>
      <c r="S15" s="219" t="s">
        <v>216</v>
      </c>
      <c r="T15" s="218" t="s">
        <v>685</v>
      </c>
      <c r="U15" s="217" t="s">
        <v>687</v>
      </c>
      <c r="V15" s="221" t="s">
        <v>217</v>
      </c>
    </row>
    <row r="16" spans="1:22" s="138" customFormat="1" ht="255.75" thickBot="1" x14ac:dyDescent="0.3">
      <c r="A16" s="309"/>
      <c r="B16" s="371" t="s">
        <v>287</v>
      </c>
      <c r="C16" s="215" t="s">
        <v>623</v>
      </c>
      <c r="D16" s="216" t="s">
        <v>612</v>
      </c>
      <c r="E16" s="217" t="s">
        <v>636</v>
      </c>
      <c r="F16" s="218" t="s">
        <v>812</v>
      </c>
      <c r="G16" s="218" t="s">
        <v>813</v>
      </c>
      <c r="H16" s="219" t="s">
        <v>8</v>
      </c>
      <c r="I16" s="219">
        <f>IF(H16="","",VLOOKUP(H16,'Matriz Probabilidade Impacto'!$C$5:$E$10,2,FALSE))</f>
        <v>5</v>
      </c>
      <c r="J16" s="219" t="s">
        <v>25</v>
      </c>
      <c r="K16" s="219">
        <f>IF(J16="","",VLOOKUP(J16,'Matriz Probabilidade Impacto'!$C$16:$D$20,2,FALSE))</f>
        <v>10</v>
      </c>
      <c r="L16" s="219" t="str">
        <f t="shared" si="10"/>
        <v>Risco Alto</v>
      </c>
      <c r="M16" s="219">
        <f t="shared" si="11"/>
        <v>50</v>
      </c>
      <c r="N16" s="219" t="str">
        <f t="shared" si="12"/>
        <v>O risco alto deverá ser priorizado para tratamento, pois está fora do limite de apetite tolerado.</v>
      </c>
      <c r="O16" s="219" t="s">
        <v>216</v>
      </c>
      <c r="P16" s="219" t="s">
        <v>216</v>
      </c>
      <c r="Q16" s="219" t="s">
        <v>216</v>
      </c>
      <c r="R16" s="219" t="s">
        <v>215</v>
      </c>
      <c r="S16" s="219" t="s">
        <v>216</v>
      </c>
      <c r="T16" s="218" t="s">
        <v>685</v>
      </c>
      <c r="U16" s="217" t="s">
        <v>686</v>
      </c>
      <c r="V16" s="221" t="s">
        <v>217</v>
      </c>
    </row>
    <row r="17" spans="1:22" s="138" customFormat="1" ht="255.75" thickBot="1" x14ac:dyDescent="0.3">
      <c r="A17" s="309"/>
      <c r="B17" s="371" t="s">
        <v>288</v>
      </c>
      <c r="C17" s="215" t="s">
        <v>624</v>
      </c>
      <c r="D17" s="216" t="s">
        <v>612</v>
      </c>
      <c r="E17" s="217" t="s">
        <v>636</v>
      </c>
      <c r="F17" s="218" t="s">
        <v>812</v>
      </c>
      <c r="G17" s="218" t="s">
        <v>814</v>
      </c>
      <c r="H17" s="219" t="s">
        <v>8</v>
      </c>
      <c r="I17" s="219">
        <f>IF(H17="","",VLOOKUP(H17,'Matriz Probabilidade Impacto'!$C$5:$E$10,2,FALSE))</f>
        <v>5</v>
      </c>
      <c r="J17" s="219" t="s">
        <v>25</v>
      </c>
      <c r="K17" s="219">
        <f>IF(J17="","",VLOOKUP(J17,'Matriz Probabilidade Impacto'!$C$16:$D$20,2,FALSE))</f>
        <v>10</v>
      </c>
      <c r="L17" s="219" t="str">
        <f t="shared" si="10"/>
        <v>Risco Alto</v>
      </c>
      <c r="M17" s="219">
        <f t="shared" si="11"/>
        <v>50</v>
      </c>
      <c r="N17" s="219" t="str">
        <f t="shared" si="12"/>
        <v>O risco alto deverá ser priorizado para tratamento, pois está fora do limite de apetite tolerado.</v>
      </c>
      <c r="O17" s="219" t="s">
        <v>216</v>
      </c>
      <c r="P17" s="219" t="s">
        <v>216</v>
      </c>
      <c r="Q17" s="219" t="s">
        <v>216</v>
      </c>
      <c r="R17" s="219" t="s">
        <v>215</v>
      </c>
      <c r="S17" s="219" t="s">
        <v>216</v>
      </c>
      <c r="T17" s="218" t="s">
        <v>685</v>
      </c>
      <c r="U17" s="217" t="s">
        <v>686</v>
      </c>
      <c r="V17" s="221" t="s">
        <v>217</v>
      </c>
    </row>
    <row r="18" spans="1:22" s="138" customFormat="1" ht="210.75" thickBot="1" x14ac:dyDescent="0.3">
      <c r="B18" s="371" t="s">
        <v>289</v>
      </c>
      <c r="C18" s="215" t="s">
        <v>290</v>
      </c>
      <c r="D18" s="216" t="s">
        <v>612</v>
      </c>
      <c r="E18" s="217" t="s">
        <v>636</v>
      </c>
      <c r="F18" s="218" t="s">
        <v>673</v>
      </c>
      <c r="G18" s="218" t="s">
        <v>651</v>
      </c>
      <c r="H18" s="219" t="s">
        <v>8</v>
      </c>
      <c r="I18" s="219">
        <f>IF(H18="","",VLOOKUP(H18,'Matriz Probabilidade Impacto'!$C$5:$E$10,2,FALSE))</f>
        <v>5</v>
      </c>
      <c r="J18" s="219" t="s">
        <v>25</v>
      </c>
      <c r="K18" s="219">
        <f>IF(J18="","",VLOOKUP(J18,'Matriz Probabilidade Impacto'!$C$16:$D$20,2,FALSE))</f>
        <v>10</v>
      </c>
      <c r="L18" s="219" t="str">
        <f t="shared" si="10"/>
        <v>Risco Alto</v>
      </c>
      <c r="M18" s="219">
        <f t="shared" si="11"/>
        <v>50</v>
      </c>
      <c r="N18" s="219" t="str">
        <f t="shared" si="12"/>
        <v>O risco alto deverá ser priorizado para tratamento, pois está fora do limite de apetite tolerado.</v>
      </c>
      <c r="O18" s="219" t="s">
        <v>216</v>
      </c>
      <c r="P18" s="219" t="s">
        <v>216</v>
      </c>
      <c r="Q18" s="219" t="s">
        <v>216</v>
      </c>
      <c r="R18" s="219" t="s">
        <v>215</v>
      </c>
      <c r="S18" s="219" t="s">
        <v>215</v>
      </c>
      <c r="T18" s="218" t="s">
        <v>674</v>
      </c>
      <c r="U18" s="220" t="s">
        <v>648</v>
      </c>
      <c r="V18" s="221" t="s">
        <v>217</v>
      </c>
    </row>
    <row r="19" spans="1:22" s="138" customFormat="1" ht="135.75" thickBot="1" x14ac:dyDescent="0.3">
      <c r="B19" s="371" t="s">
        <v>291</v>
      </c>
      <c r="C19" s="215" t="s">
        <v>292</v>
      </c>
      <c r="D19" s="216" t="s">
        <v>612</v>
      </c>
      <c r="E19" s="217" t="s">
        <v>632</v>
      </c>
      <c r="F19" s="223" t="s">
        <v>633</v>
      </c>
      <c r="G19" s="218" t="s">
        <v>654</v>
      </c>
      <c r="H19" s="219" t="s">
        <v>12</v>
      </c>
      <c r="I19" s="219">
        <f>IF(H19="","",VLOOKUP(H19,'Matriz Probabilidade Impacto'!$C$5:$E$10,2,FALSE))</f>
        <v>10</v>
      </c>
      <c r="J19" s="219" t="s">
        <v>25</v>
      </c>
      <c r="K19" s="219">
        <f>IF(J19="","",VLOOKUP(J19,'Matriz Probabilidade Impacto'!$C$16:$D$20,2,FALSE))</f>
        <v>10</v>
      </c>
      <c r="L19" s="219" t="str">
        <f t="shared" ref="L19:L95" si="13">IF(M19="","",IF(M19&lt;10,"Risco Baixo",IF(M19&lt;40,"Risco Médio",IF(M19&lt;80,"Risco Alto",IF(M19&lt;101,"Risco Extremo")))))</f>
        <v>Risco Extremo</v>
      </c>
      <c r="M19" s="219">
        <f t="shared" ref="M19:M95" si="14">IF(J19="","",I19*K19)</f>
        <v>100</v>
      </c>
      <c r="N19" s="219" t="str">
        <f t="shared" ref="N19:N95" si="15">IF(L19="","",IF(L19="Risco Baixo","O risco baixo está dentro do apetite a riscos da UFPA, portanto, deve ser apenas monitorado.",IF(L19="Risco Médio","O risco médio está dentro do apetite a riscos da UFPA, portanto, deve ser apenas monitorado.",IF(L19="Risco Alto","O risco alto deverá ser priorizado para tratamento, pois está fora do limite de apetite tolerado.",IF(L19="Risco Extremo","O risco extremo deverá ser priorizado para tratamento, pois está fora do limite de apetite tolerado.",)))))</f>
        <v>O risco extremo deverá ser priorizado para tratamento, pois está fora do limite de apetite tolerado.</v>
      </c>
      <c r="O19" s="219" t="s">
        <v>216</v>
      </c>
      <c r="P19" s="219" t="s">
        <v>216</v>
      </c>
      <c r="Q19" s="219" t="s">
        <v>216</v>
      </c>
      <c r="R19" s="219" t="s">
        <v>215</v>
      </c>
      <c r="S19" s="219" t="s">
        <v>216</v>
      </c>
      <c r="T19" s="218" t="s">
        <v>649</v>
      </c>
      <c r="U19" s="220" t="s">
        <v>650</v>
      </c>
      <c r="V19" s="221" t="s">
        <v>217</v>
      </c>
    </row>
    <row r="20" spans="1:22" s="138" customFormat="1" ht="195.75" thickBot="1" x14ac:dyDescent="0.3">
      <c r="B20" s="371" t="s">
        <v>293</v>
      </c>
      <c r="C20" s="215" t="s">
        <v>625</v>
      </c>
      <c r="D20" s="216" t="s">
        <v>612</v>
      </c>
      <c r="E20" s="217" t="s">
        <v>636</v>
      </c>
      <c r="F20" s="218" t="s">
        <v>673</v>
      </c>
      <c r="G20" s="218" t="s">
        <v>815</v>
      </c>
      <c r="H20" s="219" t="s">
        <v>8</v>
      </c>
      <c r="I20" s="219">
        <f>IF(H20="","",VLOOKUP(H20,'Matriz Probabilidade Impacto'!$C$5:$E$10,2,FALSE))</f>
        <v>5</v>
      </c>
      <c r="J20" s="219" t="s">
        <v>25</v>
      </c>
      <c r="K20" s="219">
        <f>IF(J20="","",VLOOKUP(J20,'Matriz Probabilidade Impacto'!$C$16:$D$20,2,FALSE))</f>
        <v>10</v>
      </c>
      <c r="L20" s="219" t="str">
        <f t="shared" si="13"/>
        <v>Risco Alto</v>
      </c>
      <c r="M20" s="219">
        <f t="shared" si="14"/>
        <v>50</v>
      </c>
      <c r="N20" s="219" t="str">
        <f t="shared" si="15"/>
        <v>O risco alto deverá ser priorizado para tratamento, pois está fora do limite de apetite tolerado.</v>
      </c>
      <c r="O20" s="219" t="s">
        <v>216</v>
      </c>
      <c r="P20" s="219" t="s">
        <v>216</v>
      </c>
      <c r="Q20" s="219" t="s">
        <v>216</v>
      </c>
      <c r="R20" s="219" t="s">
        <v>215</v>
      </c>
      <c r="S20" s="219" t="s">
        <v>215</v>
      </c>
      <c r="T20" s="218" t="s">
        <v>647</v>
      </c>
      <c r="U20" s="220" t="s">
        <v>648</v>
      </c>
      <c r="V20" s="221" t="s">
        <v>217</v>
      </c>
    </row>
    <row r="21" spans="1:22" s="138" customFormat="1" ht="165.75" thickBot="1" x14ac:dyDescent="0.3">
      <c r="B21" s="371" t="s">
        <v>294</v>
      </c>
      <c r="C21" s="215" t="s">
        <v>570</v>
      </c>
      <c r="D21" s="216" t="s">
        <v>612</v>
      </c>
      <c r="E21" s="217" t="s">
        <v>652</v>
      </c>
      <c r="F21" s="223" t="s">
        <v>653</v>
      </c>
      <c r="G21" s="218" t="s">
        <v>816</v>
      </c>
      <c r="H21" s="219" t="s">
        <v>220</v>
      </c>
      <c r="I21" s="219">
        <f>IF(H21="","",VLOOKUP(H21,'Matriz Probabilidade Impacto'!$C$5:$E$10,2,FALSE))</f>
        <v>8</v>
      </c>
      <c r="J21" s="219" t="s">
        <v>25</v>
      </c>
      <c r="K21" s="219">
        <f>IF(J21="","",VLOOKUP(J21,'Matriz Probabilidade Impacto'!$C$16:$D$20,2,FALSE))</f>
        <v>10</v>
      </c>
      <c r="L21" s="219" t="str">
        <f t="shared" si="13"/>
        <v>Risco Extremo</v>
      </c>
      <c r="M21" s="219">
        <f t="shared" si="14"/>
        <v>80</v>
      </c>
      <c r="N21" s="219" t="str">
        <f t="shared" si="15"/>
        <v>O risco extremo deverá ser priorizado para tratamento, pois está fora do limite de apetite tolerado.</v>
      </c>
      <c r="O21" s="219" t="s">
        <v>216</v>
      </c>
      <c r="P21" s="219" t="s">
        <v>216</v>
      </c>
      <c r="Q21" s="219" t="s">
        <v>216</v>
      </c>
      <c r="R21" s="219" t="s">
        <v>215</v>
      </c>
      <c r="S21" s="219" t="s">
        <v>216</v>
      </c>
      <c r="T21" s="218" t="s">
        <v>683</v>
      </c>
      <c r="U21" s="220" t="s">
        <v>650</v>
      </c>
      <c r="V21" s="221" t="s">
        <v>217</v>
      </c>
    </row>
    <row r="22" spans="1:22" s="138" customFormat="1" ht="180.75" thickBot="1" x14ac:dyDescent="0.3">
      <c r="B22" s="371" t="s">
        <v>295</v>
      </c>
      <c r="C22" s="215" t="s">
        <v>296</v>
      </c>
      <c r="D22" s="216" t="s">
        <v>612</v>
      </c>
      <c r="E22" s="217" t="s">
        <v>655</v>
      </c>
      <c r="F22" s="223" t="s">
        <v>633</v>
      </c>
      <c r="G22" s="218" t="s">
        <v>817</v>
      </c>
      <c r="H22" s="219" t="s">
        <v>12</v>
      </c>
      <c r="I22" s="219">
        <f>IF(H22="","",VLOOKUP(H22,'Matriz Probabilidade Impacto'!$C$5:$E$10,2,FALSE))</f>
        <v>10</v>
      </c>
      <c r="J22" s="219" t="s">
        <v>25</v>
      </c>
      <c r="K22" s="219">
        <f>IF(J22="","",VLOOKUP(J22,'Matriz Probabilidade Impacto'!$C$16:$D$20,2,FALSE))</f>
        <v>10</v>
      </c>
      <c r="L22" s="219" t="str">
        <f t="shared" si="13"/>
        <v>Risco Extremo</v>
      </c>
      <c r="M22" s="219">
        <f t="shared" si="14"/>
        <v>100</v>
      </c>
      <c r="N22" s="219" t="str">
        <f t="shared" si="15"/>
        <v>O risco extremo deverá ser priorizado para tratamento, pois está fora do limite de apetite tolerado.</v>
      </c>
      <c r="O22" s="219" t="s">
        <v>216</v>
      </c>
      <c r="P22" s="219" t="s">
        <v>216</v>
      </c>
      <c r="Q22" s="219" t="s">
        <v>216</v>
      </c>
      <c r="R22" s="219" t="s">
        <v>215</v>
      </c>
      <c r="S22" s="219" t="s">
        <v>216</v>
      </c>
      <c r="T22" s="218" t="s">
        <v>649</v>
      </c>
      <c r="U22" s="220" t="s">
        <v>656</v>
      </c>
      <c r="V22" s="221" t="s">
        <v>217</v>
      </c>
    </row>
    <row r="23" spans="1:22" s="138" customFormat="1" ht="210.75" thickBot="1" x14ac:dyDescent="0.3">
      <c r="B23" s="371" t="s">
        <v>297</v>
      </c>
      <c r="C23" s="215" t="s">
        <v>599</v>
      </c>
      <c r="D23" s="216" t="s">
        <v>612</v>
      </c>
      <c r="E23" s="217" t="s">
        <v>636</v>
      </c>
      <c r="F23" s="218" t="s">
        <v>673</v>
      </c>
      <c r="G23" s="218" t="s">
        <v>651</v>
      </c>
      <c r="H23" s="219" t="s">
        <v>8</v>
      </c>
      <c r="I23" s="219">
        <f>IF(H23="","",VLOOKUP(H23,'Matriz Probabilidade Impacto'!$C$5:$E$10,2,FALSE))</f>
        <v>5</v>
      </c>
      <c r="J23" s="219" t="s">
        <v>23</v>
      </c>
      <c r="K23" s="219">
        <f>IF(J23="","",VLOOKUP(J23,'Matriz Probabilidade Impacto'!$C$16:$D$20,2,FALSE))</f>
        <v>8</v>
      </c>
      <c r="L23" s="219" t="str">
        <f t="shared" si="13"/>
        <v>Risco Alto</v>
      </c>
      <c r="M23" s="219">
        <f t="shared" si="14"/>
        <v>40</v>
      </c>
      <c r="N23" s="219" t="str">
        <f t="shared" si="15"/>
        <v>O risco alto deverá ser priorizado para tratamento, pois está fora do limite de apetite tolerado.</v>
      </c>
      <c r="O23" s="219" t="s">
        <v>216</v>
      </c>
      <c r="P23" s="219" t="s">
        <v>216</v>
      </c>
      <c r="Q23" s="219" t="s">
        <v>216</v>
      </c>
      <c r="R23" s="219" t="s">
        <v>215</v>
      </c>
      <c r="S23" s="219" t="s">
        <v>215</v>
      </c>
      <c r="T23" s="218" t="s">
        <v>674</v>
      </c>
      <c r="U23" s="220" t="s">
        <v>657</v>
      </c>
      <c r="V23" s="221" t="s">
        <v>217</v>
      </c>
    </row>
    <row r="24" spans="1:22" s="138" customFormat="1" ht="150" customHeight="1" thickBot="1" x14ac:dyDescent="0.3">
      <c r="B24" s="371" t="s">
        <v>298</v>
      </c>
      <c r="C24" s="215" t="s">
        <v>299</v>
      </c>
      <c r="D24" s="216" t="s">
        <v>612</v>
      </c>
      <c r="E24" s="217" t="s">
        <v>632</v>
      </c>
      <c r="F24" s="223" t="s">
        <v>633</v>
      </c>
      <c r="G24" s="218" t="s">
        <v>658</v>
      </c>
      <c r="H24" s="219" t="s">
        <v>8</v>
      </c>
      <c r="I24" s="219">
        <f>IF(H24="","",VLOOKUP(H24,'Matriz Probabilidade Impacto'!$C$5:$E$10,2,FALSE))</f>
        <v>5</v>
      </c>
      <c r="J24" s="219" t="s">
        <v>21</v>
      </c>
      <c r="K24" s="219">
        <f>IF(J24="","",VLOOKUP(J24,'Matriz Probabilidade Impacto'!$C$16:$D$20,2,FALSE))</f>
        <v>5</v>
      </c>
      <c r="L24" s="219" t="str">
        <f t="shared" si="13"/>
        <v>Risco Médio</v>
      </c>
      <c r="M24" s="219">
        <f t="shared" si="14"/>
        <v>25</v>
      </c>
      <c r="N24" s="219" t="str">
        <f t="shared" si="15"/>
        <v>O risco médio está dentro do apetite a riscos da UFPA, portanto, deve ser apenas monitorado.</v>
      </c>
      <c r="O24" s="219" t="s">
        <v>216</v>
      </c>
      <c r="P24" s="219" t="s">
        <v>216</v>
      </c>
      <c r="Q24" s="219" t="s">
        <v>216</v>
      </c>
      <c r="R24" s="219" t="s">
        <v>215</v>
      </c>
      <c r="S24" s="219" t="s">
        <v>216</v>
      </c>
      <c r="T24" s="217" t="str">
        <f>IF(L24="","",IF(L24="Risco Baixo","Monitorar o risco.",IF(L24="Risco Médio","Monitorar o risco.",IF(L24="Risco Alto","",IF(L24="Risco Extremo","",)))))</f>
        <v>Monitorar o risco.</v>
      </c>
      <c r="U24" s="220" t="str">
        <f t="shared" ref="U24" si="16">IF(T24="monitorar o risco.","Contínuo","")</f>
        <v>Contínuo</v>
      </c>
      <c r="V24" s="221" t="s">
        <v>217</v>
      </c>
    </row>
    <row r="25" spans="1:22" s="138" customFormat="1" ht="105.75" thickBot="1" x14ac:dyDescent="0.3">
      <c r="B25" s="371" t="s">
        <v>300</v>
      </c>
      <c r="C25" s="215" t="s">
        <v>301</v>
      </c>
      <c r="D25" s="216" t="s">
        <v>612</v>
      </c>
      <c r="E25" s="217" t="s">
        <v>818</v>
      </c>
      <c r="F25" s="218" t="s">
        <v>635</v>
      </c>
      <c r="G25" s="217" t="s">
        <v>819</v>
      </c>
      <c r="H25" s="219" t="s">
        <v>6</v>
      </c>
      <c r="I25" s="219">
        <f>IF(H25="","",VLOOKUP(H25,'Matriz Probabilidade Impacto'!$C$5:$E$10,2,FALSE))</f>
        <v>2</v>
      </c>
      <c r="J25" s="219" t="s">
        <v>21</v>
      </c>
      <c r="K25" s="219">
        <f>IF(J25="","",VLOOKUP(J25,'Matriz Probabilidade Impacto'!$C$16:$D$20,2,FALSE))</f>
        <v>5</v>
      </c>
      <c r="L25" s="219" t="str">
        <f t="shared" si="13"/>
        <v>Risco Médio</v>
      </c>
      <c r="M25" s="219">
        <f t="shared" si="14"/>
        <v>10</v>
      </c>
      <c r="N25" s="219" t="str">
        <f t="shared" si="15"/>
        <v>O risco médio está dentro do apetite a riscos da UFPA, portanto, deve ser apenas monitorado.</v>
      </c>
      <c r="O25" s="219" t="s">
        <v>216</v>
      </c>
      <c r="P25" s="219" t="s">
        <v>215</v>
      </c>
      <c r="Q25" s="219" t="s">
        <v>216</v>
      </c>
      <c r="R25" s="219" t="s">
        <v>215</v>
      </c>
      <c r="S25" s="219" t="s">
        <v>216</v>
      </c>
      <c r="T25" s="217" t="str">
        <f t="shared" ref="T25:T101" si="17">IF(L25="","",IF(L25="Risco Baixo","Monitorar o risco.",IF(L25="Risco Médio","Monitorar o risco.",IF(L25="Risco Alto","",IF(L25="Risco Extremo","",)))))</f>
        <v>Monitorar o risco.</v>
      </c>
      <c r="U25" s="220" t="str">
        <f t="shared" ref="U25" si="18">IF(T25="monitorar o risco.","Contínuo","")</f>
        <v>Contínuo</v>
      </c>
      <c r="V25" s="221" t="s">
        <v>811</v>
      </c>
    </row>
    <row r="26" spans="1:22" s="138" customFormat="1" ht="195.75" thickBot="1" x14ac:dyDescent="0.3">
      <c r="B26" s="371" t="s">
        <v>302</v>
      </c>
      <c r="C26" s="215" t="s">
        <v>601</v>
      </c>
      <c r="D26" s="216" t="s">
        <v>612</v>
      </c>
      <c r="E26" s="217" t="s">
        <v>636</v>
      </c>
      <c r="F26" s="218" t="s">
        <v>673</v>
      </c>
      <c r="G26" s="218" t="s">
        <v>651</v>
      </c>
      <c r="H26" s="219" t="s">
        <v>220</v>
      </c>
      <c r="I26" s="219">
        <f>IF(H26="","",VLOOKUP(H26,'Matriz Probabilidade Impacto'!$C$5:$E$10,2,FALSE))</f>
        <v>8</v>
      </c>
      <c r="J26" s="219" t="s">
        <v>19</v>
      </c>
      <c r="K26" s="219">
        <f>IF(J26="","",VLOOKUP(J26,'Matriz Probabilidade Impacto'!$C$16:$D$20,2,FALSE))</f>
        <v>2</v>
      </c>
      <c r="L26" s="219" t="str">
        <f t="shared" si="13"/>
        <v>Risco Médio</v>
      </c>
      <c r="M26" s="219">
        <f t="shared" si="14"/>
        <v>16</v>
      </c>
      <c r="N26" s="219" t="str">
        <f t="shared" si="15"/>
        <v>O risco médio está dentro do apetite a riscos da UFPA, portanto, deve ser apenas monitorado.</v>
      </c>
      <c r="O26" s="219" t="s">
        <v>216</v>
      </c>
      <c r="P26" s="219" t="s">
        <v>216</v>
      </c>
      <c r="Q26" s="219" t="s">
        <v>216</v>
      </c>
      <c r="R26" s="219" t="s">
        <v>215</v>
      </c>
      <c r="S26" s="219" t="s">
        <v>215</v>
      </c>
      <c r="T26" s="217" t="str">
        <f t="shared" si="17"/>
        <v>Monitorar o risco.</v>
      </c>
      <c r="U26" s="220" t="str">
        <f t="shared" ref="U26:U102" si="19">IF(T26="monitorar o risco.","Contínuo","")</f>
        <v>Contínuo</v>
      </c>
      <c r="V26" s="221" t="s">
        <v>217</v>
      </c>
    </row>
    <row r="27" spans="1:22" s="138" customFormat="1" ht="122.25" customHeight="1" thickBot="1" x14ac:dyDescent="0.3">
      <c r="B27" s="371" t="s">
        <v>303</v>
      </c>
      <c r="C27" s="215" t="s">
        <v>304</v>
      </c>
      <c r="D27" s="216" t="s">
        <v>612</v>
      </c>
      <c r="E27" s="217" t="s">
        <v>676</v>
      </c>
      <c r="F27" s="218" t="s">
        <v>635</v>
      </c>
      <c r="G27" s="218" t="s">
        <v>820</v>
      </c>
      <c r="H27" s="219" t="s">
        <v>6</v>
      </c>
      <c r="I27" s="219">
        <f>IF(H27="","",VLOOKUP(H27,'Matriz Probabilidade Impacto'!$C$5:$E$10,2,FALSE))</f>
        <v>2</v>
      </c>
      <c r="J27" s="219" t="s">
        <v>23</v>
      </c>
      <c r="K27" s="219">
        <f>IF(J27="","",VLOOKUP(J27,'Matriz Probabilidade Impacto'!$C$16:$D$20,2,FALSE))</f>
        <v>8</v>
      </c>
      <c r="L27" s="219" t="str">
        <f t="shared" si="13"/>
        <v>Risco Médio</v>
      </c>
      <c r="M27" s="219">
        <f t="shared" si="14"/>
        <v>16</v>
      </c>
      <c r="N27" s="219" t="str">
        <f t="shared" si="15"/>
        <v>O risco médio está dentro do apetite a riscos da UFPA, portanto, deve ser apenas monitorado.</v>
      </c>
      <c r="O27" s="219" t="s">
        <v>216</v>
      </c>
      <c r="P27" s="219" t="s">
        <v>216</v>
      </c>
      <c r="Q27" s="219" t="s">
        <v>216</v>
      </c>
      <c r="R27" s="219" t="s">
        <v>215</v>
      </c>
      <c r="S27" s="219" t="s">
        <v>216</v>
      </c>
      <c r="T27" s="217" t="str">
        <f t="shared" si="17"/>
        <v>Monitorar o risco.</v>
      </c>
      <c r="U27" s="220" t="str">
        <f t="shared" si="19"/>
        <v>Contínuo</v>
      </c>
      <c r="V27" s="221" t="s">
        <v>811</v>
      </c>
    </row>
    <row r="28" spans="1:22" s="138" customFormat="1" ht="195.75" thickBot="1" x14ac:dyDescent="0.3">
      <c r="B28" s="371" t="s">
        <v>305</v>
      </c>
      <c r="C28" s="215" t="s">
        <v>600</v>
      </c>
      <c r="D28" s="216" t="s">
        <v>612</v>
      </c>
      <c r="E28" s="217" t="s">
        <v>636</v>
      </c>
      <c r="F28" s="218" t="s">
        <v>673</v>
      </c>
      <c r="G28" s="218" t="s">
        <v>677</v>
      </c>
      <c r="H28" s="219" t="s">
        <v>8</v>
      </c>
      <c r="I28" s="219">
        <f>IF(H28="","",VLOOKUP(H28,'Matriz Probabilidade Impacto'!$C$5:$E$10,2,FALSE))</f>
        <v>5</v>
      </c>
      <c r="J28" s="219" t="s">
        <v>21</v>
      </c>
      <c r="K28" s="219">
        <f>IF(J28="","",VLOOKUP(J28,'Matriz Probabilidade Impacto'!$C$16:$D$20,2,FALSE))</f>
        <v>5</v>
      </c>
      <c r="L28" s="219" t="str">
        <f t="shared" si="13"/>
        <v>Risco Médio</v>
      </c>
      <c r="M28" s="219">
        <f t="shared" si="14"/>
        <v>25</v>
      </c>
      <c r="N28" s="219" t="str">
        <f t="shared" si="15"/>
        <v>O risco médio está dentro do apetite a riscos da UFPA, portanto, deve ser apenas monitorado.</v>
      </c>
      <c r="O28" s="219" t="s">
        <v>216</v>
      </c>
      <c r="P28" s="219" t="s">
        <v>216</v>
      </c>
      <c r="Q28" s="219" t="s">
        <v>216</v>
      </c>
      <c r="R28" s="219" t="s">
        <v>215</v>
      </c>
      <c r="S28" s="219" t="s">
        <v>216</v>
      </c>
      <c r="T28" s="217" t="str">
        <f t="shared" si="17"/>
        <v>Monitorar o risco.</v>
      </c>
      <c r="U28" s="220" t="str">
        <f t="shared" si="19"/>
        <v>Contínuo</v>
      </c>
      <c r="V28" s="221" t="s">
        <v>217</v>
      </c>
    </row>
    <row r="29" spans="1:22" s="138" customFormat="1" ht="105.75" thickBot="1" x14ac:dyDescent="0.3">
      <c r="B29" s="371" t="s">
        <v>306</v>
      </c>
      <c r="C29" s="215" t="s">
        <v>307</v>
      </c>
      <c r="D29" s="216" t="s">
        <v>612</v>
      </c>
      <c r="E29" s="217" t="s">
        <v>678</v>
      </c>
      <c r="F29" s="218" t="s">
        <v>635</v>
      </c>
      <c r="G29" s="218" t="s">
        <v>821</v>
      </c>
      <c r="H29" s="219" t="s">
        <v>6</v>
      </c>
      <c r="I29" s="219">
        <f>IF(H29="","",VLOOKUP(H29,'Matriz Probabilidade Impacto'!$C$5:$E$10,2,FALSE))</f>
        <v>2</v>
      </c>
      <c r="J29" s="219" t="s">
        <v>21</v>
      </c>
      <c r="K29" s="219">
        <f>IF(J29="","",VLOOKUP(J29,'Matriz Probabilidade Impacto'!$C$16:$D$20,2,FALSE))</f>
        <v>5</v>
      </c>
      <c r="L29" s="219" t="str">
        <f t="shared" si="13"/>
        <v>Risco Médio</v>
      </c>
      <c r="M29" s="219">
        <f t="shared" si="14"/>
        <v>10</v>
      </c>
      <c r="N29" s="219" t="str">
        <f t="shared" si="15"/>
        <v>O risco médio está dentro do apetite a riscos da UFPA, portanto, deve ser apenas monitorado.</v>
      </c>
      <c r="O29" s="219" t="s">
        <v>216</v>
      </c>
      <c r="P29" s="219" t="s">
        <v>216</v>
      </c>
      <c r="Q29" s="219" t="s">
        <v>216</v>
      </c>
      <c r="R29" s="219" t="s">
        <v>215</v>
      </c>
      <c r="S29" s="219" t="s">
        <v>216</v>
      </c>
      <c r="T29" s="217" t="str">
        <f t="shared" si="17"/>
        <v>Monitorar o risco.</v>
      </c>
      <c r="U29" s="220" t="str">
        <f t="shared" si="19"/>
        <v>Contínuo</v>
      </c>
      <c r="V29" s="221" t="s">
        <v>811</v>
      </c>
    </row>
    <row r="30" spans="1:22" s="138" customFormat="1" ht="195.75" thickBot="1" x14ac:dyDescent="0.3">
      <c r="B30" s="371" t="s">
        <v>308</v>
      </c>
      <c r="C30" s="215" t="s">
        <v>568</v>
      </c>
      <c r="D30" s="216" t="s">
        <v>612</v>
      </c>
      <c r="E30" s="217" t="s">
        <v>636</v>
      </c>
      <c r="F30" s="218" t="s">
        <v>673</v>
      </c>
      <c r="G30" s="218" t="s">
        <v>822</v>
      </c>
      <c r="H30" s="219" t="s">
        <v>8</v>
      </c>
      <c r="I30" s="219">
        <f>IF(H30="","",VLOOKUP(H30,'Matriz Probabilidade Impacto'!$C$5:$E$10,2,FALSE))</f>
        <v>5</v>
      </c>
      <c r="J30" s="219" t="s">
        <v>23</v>
      </c>
      <c r="K30" s="219">
        <f>IF(J30="","",VLOOKUP(J30,'Matriz Probabilidade Impacto'!$C$16:$D$20,2,FALSE))</f>
        <v>8</v>
      </c>
      <c r="L30" s="219" t="str">
        <f t="shared" si="13"/>
        <v>Risco Alto</v>
      </c>
      <c r="M30" s="219">
        <f t="shared" si="14"/>
        <v>40</v>
      </c>
      <c r="N30" s="219" t="str">
        <f t="shared" si="15"/>
        <v>O risco alto deverá ser priorizado para tratamento, pois está fora do limite de apetite tolerado.</v>
      </c>
      <c r="O30" s="219" t="s">
        <v>216</v>
      </c>
      <c r="P30" s="219" t="s">
        <v>216</v>
      </c>
      <c r="Q30" s="219" t="s">
        <v>216</v>
      </c>
      <c r="R30" s="219" t="s">
        <v>215</v>
      </c>
      <c r="S30" s="219" t="s">
        <v>215</v>
      </c>
      <c r="T30" s="218" t="s">
        <v>679</v>
      </c>
      <c r="U30" s="220" t="s">
        <v>675</v>
      </c>
      <c r="V30" s="221" t="s">
        <v>217</v>
      </c>
    </row>
    <row r="31" spans="1:22" s="138" customFormat="1" ht="120.75" thickBot="1" x14ac:dyDescent="0.3">
      <c r="B31" s="371" t="s">
        <v>310</v>
      </c>
      <c r="C31" s="215" t="s">
        <v>578</v>
      </c>
      <c r="D31" s="216" t="s">
        <v>612</v>
      </c>
      <c r="E31" s="217" t="s">
        <v>652</v>
      </c>
      <c r="F31" s="223" t="s">
        <v>653</v>
      </c>
      <c r="G31" s="218" t="s">
        <v>680</v>
      </c>
      <c r="H31" s="219" t="s">
        <v>220</v>
      </c>
      <c r="I31" s="219">
        <f>IF(H31="","",VLOOKUP(H31,'Matriz Probabilidade Impacto'!$C$5:$E$10,2,FALSE))</f>
        <v>8</v>
      </c>
      <c r="J31" s="219" t="s">
        <v>25</v>
      </c>
      <c r="K31" s="219">
        <f>IF(J31="","",VLOOKUP(J31,'Matriz Probabilidade Impacto'!$C$16:$D$20,2,FALSE))</f>
        <v>10</v>
      </c>
      <c r="L31" s="219" t="str">
        <f t="shared" si="13"/>
        <v>Risco Extremo</v>
      </c>
      <c r="M31" s="219">
        <f t="shared" si="14"/>
        <v>80</v>
      </c>
      <c r="N31" s="219" t="str">
        <f t="shared" si="15"/>
        <v>O risco extremo deverá ser priorizado para tratamento, pois está fora do limite de apetite tolerado.</v>
      </c>
      <c r="O31" s="219" t="s">
        <v>216</v>
      </c>
      <c r="P31" s="219" t="s">
        <v>216</v>
      </c>
      <c r="Q31" s="219" t="s">
        <v>216</v>
      </c>
      <c r="R31" s="219" t="s">
        <v>215</v>
      </c>
      <c r="S31" s="219" t="s">
        <v>216</v>
      </c>
      <c r="T31" s="218" t="s">
        <v>682</v>
      </c>
      <c r="U31" s="220">
        <v>44621</v>
      </c>
      <c r="V31" s="221" t="s">
        <v>217</v>
      </c>
    </row>
    <row r="32" spans="1:22" s="138" customFormat="1" ht="195.75" thickBot="1" x14ac:dyDescent="0.3">
      <c r="B32" s="371" t="s">
        <v>312</v>
      </c>
      <c r="C32" s="215" t="s">
        <v>579</v>
      </c>
      <c r="D32" s="216" t="s">
        <v>612</v>
      </c>
      <c r="E32" s="217" t="s">
        <v>636</v>
      </c>
      <c r="F32" s="218" t="s">
        <v>673</v>
      </c>
      <c r="G32" s="218" t="s">
        <v>823</v>
      </c>
      <c r="H32" s="219" t="s">
        <v>8</v>
      </c>
      <c r="I32" s="219">
        <f>IF(H32="","",VLOOKUP(H32,'Matriz Probabilidade Impacto'!$C$5:$E$10,2,FALSE))</f>
        <v>5</v>
      </c>
      <c r="J32" s="219" t="s">
        <v>21</v>
      </c>
      <c r="K32" s="219">
        <f>IF(J32="","",VLOOKUP(J32,'Matriz Probabilidade Impacto'!$C$16:$D$20,2,FALSE))</f>
        <v>5</v>
      </c>
      <c r="L32" s="219" t="str">
        <f t="shared" si="13"/>
        <v>Risco Médio</v>
      </c>
      <c r="M32" s="219">
        <f t="shared" si="14"/>
        <v>25</v>
      </c>
      <c r="N32" s="219" t="str">
        <f t="shared" si="15"/>
        <v>O risco médio está dentro do apetite a riscos da UFPA, portanto, deve ser apenas monitorado.</v>
      </c>
      <c r="O32" s="219" t="s">
        <v>216</v>
      </c>
      <c r="P32" s="219" t="s">
        <v>216</v>
      </c>
      <c r="Q32" s="219" t="s">
        <v>216</v>
      </c>
      <c r="R32" s="219" t="s">
        <v>215</v>
      </c>
      <c r="S32" s="219" t="s">
        <v>216</v>
      </c>
      <c r="T32" s="217" t="str">
        <f t="shared" si="17"/>
        <v>Monitorar o risco.</v>
      </c>
      <c r="U32" s="220" t="str">
        <f t="shared" si="19"/>
        <v>Contínuo</v>
      </c>
      <c r="V32" s="221" t="s">
        <v>217</v>
      </c>
    </row>
    <row r="33" spans="2:22" s="138" customFormat="1" ht="195.75" thickBot="1" x14ac:dyDescent="0.3">
      <c r="B33" s="371" t="s">
        <v>314</v>
      </c>
      <c r="C33" s="215" t="s">
        <v>580</v>
      </c>
      <c r="D33" s="216" t="s">
        <v>612</v>
      </c>
      <c r="E33" s="217" t="s">
        <v>636</v>
      </c>
      <c r="F33" s="218" t="s">
        <v>673</v>
      </c>
      <c r="G33" s="218" t="s">
        <v>681</v>
      </c>
      <c r="H33" s="219" t="s">
        <v>8</v>
      </c>
      <c r="I33" s="219">
        <f>IF(H33="","",VLOOKUP(H33,'Matriz Probabilidade Impacto'!$C$5:$E$10,2,FALSE))</f>
        <v>5</v>
      </c>
      <c r="J33" s="219" t="s">
        <v>21</v>
      </c>
      <c r="K33" s="219">
        <f>IF(J33="","",VLOOKUP(J33,'Matriz Probabilidade Impacto'!$C$16:$D$20,2,FALSE))</f>
        <v>5</v>
      </c>
      <c r="L33" s="219" t="str">
        <f t="shared" si="13"/>
        <v>Risco Médio</v>
      </c>
      <c r="M33" s="219">
        <f t="shared" si="14"/>
        <v>25</v>
      </c>
      <c r="N33" s="219" t="str">
        <f t="shared" si="15"/>
        <v>O risco médio está dentro do apetite a riscos da UFPA, portanto, deve ser apenas monitorado.</v>
      </c>
      <c r="O33" s="219" t="s">
        <v>216</v>
      </c>
      <c r="P33" s="219" t="s">
        <v>216</v>
      </c>
      <c r="Q33" s="219" t="s">
        <v>216</v>
      </c>
      <c r="R33" s="219" t="s">
        <v>215</v>
      </c>
      <c r="S33" s="219" t="s">
        <v>216</v>
      </c>
      <c r="T33" s="217" t="str">
        <f t="shared" si="17"/>
        <v>Monitorar o risco.</v>
      </c>
      <c r="U33" s="220" t="str">
        <f t="shared" si="19"/>
        <v>Contínuo</v>
      </c>
      <c r="V33" s="221" t="s">
        <v>217</v>
      </c>
    </row>
    <row r="34" spans="2:22" s="138" customFormat="1" ht="195.75" thickBot="1" x14ac:dyDescent="0.3">
      <c r="B34" s="371" t="s">
        <v>316</v>
      </c>
      <c r="C34" s="215" t="s">
        <v>659</v>
      </c>
      <c r="D34" s="216" t="s">
        <v>612</v>
      </c>
      <c r="E34" s="217" t="s">
        <v>636</v>
      </c>
      <c r="F34" s="218" t="s">
        <v>673</v>
      </c>
      <c r="G34" s="218" t="s">
        <v>824</v>
      </c>
      <c r="H34" s="219" t="s">
        <v>8</v>
      </c>
      <c r="I34" s="219">
        <f>IF(H34="","",VLOOKUP(H34,'Matriz Probabilidade Impacto'!$C$5:$E$10,2,FALSE))</f>
        <v>5</v>
      </c>
      <c r="J34" s="219" t="s">
        <v>21</v>
      </c>
      <c r="K34" s="219">
        <f>IF(J34="","",VLOOKUP(J34,'Matriz Probabilidade Impacto'!$C$16:$D$20,2,FALSE))</f>
        <v>5</v>
      </c>
      <c r="L34" s="219" t="str">
        <f t="shared" ref="L34:L40" si="20">IF(M34="","",IF(M34&lt;10,"Risco Baixo",IF(M34&lt;40,"Risco Médio",IF(M34&lt;80,"Risco Alto",IF(M34&lt;101,"Risco Extremo")))))</f>
        <v>Risco Médio</v>
      </c>
      <c r="M34" s="219">
        <f t="shared" ref="M34:M40" si="21">IF(J34="","",I34*K34)</f>
        <v>25</v>
      </c>
      <c r="N34" s="219" t="str">
        <f t="shared" ref="N34:N40" si="22">IF(L34="","",IF(L34="Risco Baixo","O risco baixo está dentro do apetite a riscos da UFPA, portanto, deve ser apenas monitorado.",IF(L34="Risco Médio","O risco médio está dentro do apetite a riscos da UFPA, portanto, deve ser apenas monitorado.",IF(L34="Risco Alto","O risco alto deverá ser priorizado para tratamento, pois está fora do limite de apetite tolerado.",IF(L34="Risco Extremo","O risco extremo deverá ser priorizado para tratamento, pois está fora do limite de apetite tolerado.",)))))</f>
        <v>O risco médio está dentro do apetite a riscos da UFPA, portanto, deve ser apenas monitorado.</v>
      </c>
      <c r="O34" s="219" t="s">
        <v>216</v>
      </c>
      <c r="P34" s="219" t="s">
        <v>216</v>
      </c>
      <c r="Q34" s="219" t="s">
        <v>216</v>
      </c>
      <c r="R34" s="219" t="s">
        <v>215</v>
      </c>
      <c r="S34" s="219" t="s">
        <v>216</v>
      </c>
      <c r="T34" s="217" t="str">
        <f t="shared" ref="T34:T40" si="23">IF(L34="","",IF(L34="Risco Baixo","Monitorar o risco.",IF(L34="Risco Médio","Monitorar o risco.",IF(L34="Risco Alto","",IF(L34="Risco Extremo","",)))))</f>
        <v>Monitorar o risco.</v>
      </c>
      <c r="U34" s="220" t="str">
        <f t="shared" ref="U34:U40" si="24">IF(T34="monitorar o risco.","Contínuo","")</f>
        <v>Contínuo</v>
      </c>
      <c r="V34" s="221" t="s">
        <v>217</v>
      </c>
    </row>
    <row r="35" spans="2:22" s="138" customFormat="1" ht="135.75" thickBot="1" x14ac:dyDescent="0.3">
      <c r="B35" s="371" t="s">
        <v>318</v>
      </c>
      <c r="C35" s="215" t="s">
        <v>660</v>
      </c>
      <c r="D35" s="216" t="s">
        <v>612</v>
      </c>
      <c r="E35" s="217" t="s">
        <v>672</v>
      </c>
      <c r="F35" s="223" t="s">
        <v>653</v>
      </c>
      <c r="G35" s="218" t="s">
        <v>825</v>
      </c>
      <c r="H35" s="219" t="s">
        <v>8</v>
      </c>
      <c r="I35" s="219">
        <f>IF(H35="","",VLOOKUP(H35,'Matriz Probabilidade Impacto'!$C$5:$E$10,2,FALSE))</f>
        <v>5</v>
      </c>
      <c r="J35" s="219" t="s">
        <v>23</v>
      </c>
      <c r="K35" s="219">
        <f>IF(J35="","",VLOOKUP(J35,'Matriz Probabilidade Impacto'!$C$16:$D$20,2,FALSE))</f>
        <v>8</v>
      </c>
      <c r="L35" s="219" t="str">
        <f t="shared" si="20"/>
        <v>Risco Alto</v>
      </c>
      <c r="M35" s="219">
        <f t="shared" si="21"/>
        <v>40</v>
      </c>
      <c r="N35" s="219" t="str">
        <f t="shared" si="22"/>
        <v>O risco alto deverá ser priorizado para tratamento, pois está fora do limite de apetite tolerado.</v>
      </c>
      <c r="O35" s="219" t="s">
        <v>216</v>
      </c>
      <c r="P35" s="219" t="s">
        <v>216</v>
      </c>
      <c r="Q35" s="219" t="s">
        <v>216</v>
      </c>
      <c r="R35" s="219" t="s">
        <v>215</v>
      </c>
      <c r="S35" s="219" t="s">
        <v>216</v>
      </c>
      <c r="T35" s="218" t="s">
        <v>682</v>
      </c>
      <c r="U35" s="220">
        <v>44621</v>
      </c>
      <c r="V35" s="221" t="s">
        <v>217</v>
      </c>
    </row>
    <row r="36" spans="2:22" s="138" customFormat="1" ht="120.75" thickBot="1" x14ac:dyDescent="0.3">
      <c r="B36" s="371" t="s">
        <v>320</v>
      </c>
      <c r="C36" s="215" t="s">
        <v>661</v>
      </c>
      <c r="D36" s="216" t="s">
        <v>612</v>
      </c>
      <c r="E36" s="217" t="s">
        <v>636</v>
      </c>
      <c r="F36" s="218" t="s">
        <v>646</v>
      </c>
      <c r="G36" s="218" t="s">
        <v>677</v>
      </c>
      <c r="H36" s="219" t="s">
        <v>6</v>
      </c>
      <c r="I36" s="219">
        <f>IF(H36="","",VLOOKUP(H36,'Matriz Probabilidade Impacto'!$C$5:$E$10,2,FALSE))</f>
        <v>2</v>
      </c>
      <c r="J36" s="219" t="s">
        <v>19</v>
      </c>
      <c r="K36" s="219">
        <f>IF(J36="","",VLOOKUP(J36,'Matriz Probabilidade Impacto'!$C$16:$D$20,2,FALSE))</f>
        <v>2</v>
      </c>
      <c r="L36" s="219" t="str">
        <f t="shared" si="20"/>
        <v>Risco Baixo</v>
      </c>
      <c r="M36" s="219">
        <f t="shared" si="21"/>
        <v>4</v>
      </c>
      <c r="N36" s="219" t="str">
        <f t="shared" si="22"/>
        <v>O risco baixo está dentro do apetite a riscos da UFPA, portanto, deve ser apenas monitorado.</v>
      </c>
      <c r="O36" s="219" t="s">
        <v>216</v>
      </c>
      <c r="P36" s="219" t="s">
        <v>216</v>
      </c>
      <c r="Q36" s="219" t="s">
        <v>216</v>
      </c>
      <c r="R36" s="219" t="s">
        <v>215</v>
      </c>
      <c r="S36" s="219" t="s">
        <v>216</v>
      </c>
      <c r="T36" s="217" t="str">
        <f t="shared" si="23"/>
        <v>Monitorar o risco.</v>
      </c>
      <c r="U36" s="220" t="str">
        <f t="shared" si="24"/>
        <v>Contínuo</v>
      </c>
      <c r="V36" s="221" t="s">
        <v>217</v>
      </c>
    </row>
    <row r="37" spans="2:22" s="138" customFormat="1" ht="120.75" thickBot="1" x14ac:dyDescent="0.3">
      <c r="B37" s="371" t="s">
        <v>322</v>
      </c>
      <c r="C37" s="215" t="s">
        <v>662</v>
      </c>
      <c r="D37" s="216" t="s">
        <v>612</v>
      </c>
      <c r="E37" s="217" t="s">
        <v>636</v>
      </c>
      <c r="F37" s="218" t="s">
        <v>646</v>
      </c>
      <c r="G37" s="218" t="s">
        <v>677</v>
      </c>
      <c r="H37" s="219" t="s">
        <v>6</v>
      </c>
      <c r="I37" s="219">
        <f>IF(H37="","",VLOOKUP(H37,'Matriz Probabilidade Impacto'!$C$5:$E$10,2,FALSE))</f>
        <v>2</v>
      </c>
      <c r="J37" s="219" t="s">
        <v>19</v>
      </c>
      <c r="K37" s="219">
        <f>IF(J37="","",VLOOKUP(J37,'Matriz Probabilidade Impacto'!$C$16:$D$20,2,FALSE))</f>
        <v>2</v>
      </c>
      <c r="L37" s="219" t="str">
        <f t="shared" si="20"/>
        <v>Risco Baixo</v>
      </c>
      <c r="M37" s="219">
        <f t="shared" si="21"/>
        <v>4</v>
      </c>
      <c r="N37" s="219" t="str">
        <f t="shared" si="22"/>
        <v>O risco baixo está dentro do apetite a riscos da UFPA, portanto, deve ser apenas monitorado.</v>
      </c>
      <c r="O37" s="219" t="s">
        <v>216</v>
      </c>
      <c r="P37" s="219" t="s">
        <v>216</v>
      </c>
      <c r="Q37" s="219" t="s">
        <v>216</v>
      </c>
      <c r="R37" s="219" t="s">
        <v>215</v>
      </c>
      <c r="S37" s="219" t="s">
        <v>216</v>
      </c>
      <c r="T37" s="217" t="str">
        <f t="shared" si="23"/>
        <v>Monitorar o risco.</v>
      </c>
      <c r="U37" s="220" t="str">
        <f t="shared" si="24"/>
        <v>Contínuo</v>
      </c>
      <c r="V37" s="221" t="s">
        <v>217</v>
      </c>
    </row>
    <row r="38" spans="2:22" s="138" customFormat="1" ht="120.75" thickBot="1" x14ac:dyDescent="0.3">
      <c r="B38" s="371" t="s">
        <v>323</v>
      </c>
      <c r="C38" s="215" t="s">
        <v>663</v>
      </c>
      <c r="D38" s="216" t="s">
        <v>612</v>
      </c>
      <c r="E38" s="217" t="s">
        <v>636</v>
      </c>
      <c r="F38" s="218" t="s">
        <v>646</v>
      </c>
      <c r="G38" s="218" t="s">
        <v>677</v>
      </c>
      <c r="H38" s="219" t="s">
        <v>6</v>
      </c>
      <c r="I38" s="219">
        <f>IF(H38="","",VLOOKUP(H38,'Matriz Probabilidade Impacto'!$C$5:$E$10,2,FALSE))</f>
        <v>2</v>
      </c>
      <c r="J38" s="219" t="s">
        <v>19</v>
      </c>
      <c r="K38" s="219">
        <f>IF(J38="","",VLOOKUP(J38,'Matriz Probabilidade Impacto'!$C$16:$D$20,2,FALSE))</f>
        <v>2</v>
      </c>
      <c r="L38" s="219" t="str">
        <f t="shared" si="20"/>
        <v>Risco Baixo</v>
      </c>
      <c r="M38" s="219">
        <f t="shared" si="21"/>
        <v>4</v>
      </c>
      <c r="N38" s="219" t="str">
        <f t="shared" si="22"/>
        <v>O risco baixo está dentro do apetite a riscos da UFPA, portanto, deve ser apenas monitorado.</v>
      </c>
      <c r="O38" s="219" t="s">
        <v>216</v>
      </c>
      <c r="P38" s="219" t="s">
        <v>216</v>
      </c>
      <c r="Q38" s="219" t="s">
        <v>216</v>
      </c>
      <c r="R38" s="219" t="s">
        <v>215</v>
      </c>
      <c r="S38" s="219" t="s">
        <v>216</v>
      </c>
      <c r="T38" s="217" t="str">
        <f t="shared" si="23"/>
        <v>Monitorar o risco.</v>
      </c>
      <c r="U38" s="220" t="str">
        <f t="shared" si="24"/>
        <v>Contínuo</v>
      </c>
      <c r="V38" s="221" t="s">
        <v>217</v>
      </c>
    </row>
    <row r="39" spans="2:22" s="138" customFormat="1" ht="120.75" thickBot="1" x14ac:dyDescent="0.3">
      <c r="B39" s="371" t="s">
        <v>325</v>
      </c>
      <c r="C39" s="215" t="s">
        <v>664</v>
      </c>
      <c r="D39" s="216" t="s">
        <v>612</v>
      </c>
      <c r="E39" s="217" t="s">
        <v>636</v>
      </c>
      <c r="F39" s="218" t="s">
        <v>646</v>
      </c>
      <c r="G39" s="218" t="s">
        <v>677</v>
      </c>
      <c r="H39" s="219" t="s">
        <v>6</v>
      </c>
      <c r="I39" s="219">
        <f>IF(H39="","",VLOOKUP(H39,'Matriz Probabilidade Impacto'!$C$5:$E$10,2,FALSE))</f>
        <v>2</v>
      </c>
      <c r="J39" s="219" t="s">
        <v>19</v>
      </c>
      <c r="K39" s="219">
        <f>IF(J39="","",VLOOKUP(J39,'Matriz Probabilidade Impacto'!$C$16:$D$20,2,FALSE))</f>
        <v>2</v>
      </c>
      <c r="L39" s="219" t="str">
        <f t="shared" si="20"/>
        <v>Risco Baixo</v>
      </c>
      <c r="M39" s="219">
        <f t="shared" si="21"/>
        <v>4</v>
      </c>
      <c r="N39" s="219" t="str">
        <f t="shared" si="22"/>
        <v>O risco baixo está dentro do apetite a riscos da UFPA, portanto, deve ser apenas monitorado.</v>
      </c>
      <c r="O39" s="219" t="s">
        <v>216</v>
      </c>
      <c r="P39" s="219" t="s">
        <v>216</v>
      </c>
      <c r="Q39" s="219" t="s">
        <v>216</v>
      </c>
      <c r="R39" s="219" t="s">
        <v>215</v>
      </c>
      <c r="S39" s="219" t="s">
        <v>216</v>
      </c>
      <c r="T39" s="217" t="str">
        <f t="shared" si="23"/>
        <v>Monitorar o risco.</v>
      </c>
      <c r="U39" s="220" t="str">
        <f t="shared" si="24"/>
        <v>Contínuo</v>
      </c>
      <c r="V39" s="221" t="s">
        <v>217</v>
      </c>
    </row>
    <row r="40" spans="2:22" s="138" customFormat="1" ht="120.75" thickBot="1" x14ac:dyDescent="0.3">
      <c r="B40" s="371" t="s">
        <v>327</v>
      </c>
      <c r="C40" s="215" t="s">
        <v>842</v>
      </c>
      <c r="D40" s="216" t="s">
        <v>612</v>
      </c>
      <c r="E40" s="217" t="s">
        <v>636</v>
      </c>
      <c r="F40" s="218" t="s">
        <v>646</v>
      </c>
      <c r="G40" s="218" t="s">
        <v>677</v>
      </c>
      <c r="H40" s="219" t="s">
        <v>6</v>
      </c>
      <c r="I40" s="219">
        <f>IF(H40="","",VLOOKUP(H40,'Matriz Probabilidade Impacto'!$C$5:$E$10,2,FALSE))</f>
        <v>2</v>
      </c>
      <c r="J40" s="219" t="s">
        <v>19</v>
      </c>
      <c r="K40" s="219">
        <f>IF(J40="","",VLOOKUP(J40,'Matriz Probabilidade Impacto'!$C$16:$D$20,2,FALSE))</f>
        <v>2</v>
      </c>
      <c r="L40" s="219" t="str">
        <f t="shared" si="20"/>
        <v>Risco Baixo</v>
      </c>
      <c r="M40" s="219">
        <f t="shared" si="21"/>
        <v>4</v>
      </c>
      <c r="N40" s="219" t="str">
        <f t="shared" si="22"/>
        <v>O risco baixo está dentro do apetite a riscos da UFPA, portanto, deve ser apenas monitorado.</v>
      </c>
      <c r="O40" s="219" t="s">
        <v>216</v>
      </c>
      <c r="P40" s="219" t="s">
        <v>216</v>
      </c>
      <c r="Q40" s="219" t="s">
        <v>216</v>
      </c>
      <c r="R40" s="219" t="s">
        <v>215</v>
      </c>
      <c r="S40" s="219" t="s">
        <v>216</v>
      </c>
      <c r="T40" s="217" t="str">
        <f t="shared" si="23"/>
        <v>Monitorar o risco.</v>
      </c>
      <c r="U40" s="220" t="str">
        <f t="shared" si="24"/>
        <v>Contínuo</v>
      </c>
      <c r="V40" s="221" t="s">
        <v>217</v>
      </c>
    </row>
    <row r="41" spans="2:22" s="138" customFormat="1" ht="285.75" thickBot="1" x14ac:dyDescent="0.3">
      <c r="B41" s="371" t="s">
        <v>329</v>
      </c>
      <c r="C41" s="215" t="s">
        <v>309</v>
      </c>
      <c r="D41" s="217" t="s">
        <v>613</v>
      </c>
      <c r="E41" s="217" t="s">
        <v>684</v>
      </c>
      <c r="F41" s="218" t="s">
        <v>689</v>
      </c>
      <c r="G41" s="218" t="s">
        <v>826</v>
      </c>
      <c r="H41" s="219" t="s">
        <v>220</v>
      </c>
      <c r="I41" s="219">
        <f>IF(H41="","",VLOOKUP(H41,'Matriz Probabilidade Impacto'!$C$5:$E$10,2,FALSE))</f>
        <v>8</v>
      </c>
      <c r="J41" s="219" t="s">
        <v>21</v>
      </c>
      <c r="K41" s="219">
        <f>IF(J41="","",VLOOKUP(J41,'Matriz Probabilidade Impacto'!$C$16:$D$20,2,FALSE))</f>
        <v>5</v>
      </c>
      <c r="L41" s="219" t="str">
        <f t="shared" si="13"/>
        <v>Risco Alto</v>
      </c>
      <c r="M41" s="219">
        <f t="shared" si="14"/>
        <v>40</v>
      </c>
      <c r="N41" s="219" t="str">
        <f t="shared" si="15"/>
        <v>O risco alto deverá ser priorizado para tratamento, pois está fora do limite de apetite tolerado.</v>
      </c>
      <c r="O41" s="219" t="s">
        <v>215</v>
      </c>
      <c r="P41" s="219" t="s">
        <v>215</v>
      </c>
      <c r="Q41" s="219" t="s">
        <v>216</v>
      </c>
      <c r="R41" s="219" t="s">
        <v>215</v>
      </c>
      <c r="S41" s="219" t="s">
        <v>215</v>
      </c>
      <c r="T41" s="218" t="s">
        <v>827</v>
      </c>
      <c r="U41" s="217" t="s">
        <v>703</v>
      </c>
      <c r="V41" s="221" t="s">
        <v>525</v>
      </c>
    </row>
    <row r="42" spans="2:22" s="138" customFormat="1" ht="360.75" thickBot="1" x14ac:dyDescent="0.3">
      <c r="B42" s="371" t="s">
        <v>331</v>
      </c>
      <c r="C42" s="215" t="s">
        <v>311</v>
      </c>
      <c r="D42" s="217" t="s">
        <v>613</v>
      </c>
      <c r="E42" s="217" t="s">
        <v>684</v>
      </c>
      <c r="F42" s="218" t="s">
        <v>690</v>
      </c>
      <c r="G42" s="218" t="s">
        <v>828</v>
      </c>
      <c r="H42" s="219" t="s">
        <v>220</v>
      </c>
      <c r="I42" s="219">
        <f>IF(H42="","",VLOOKUP(H42,'Matriz Probabilidade Impacto'!$C$5:$E$10,2,FALSE))</f>
        <v>8</v>
      </c>
      <c r="J42" s="219" t="s">
        <v>21</v>
      </c>
      <c r="K42" s="219">
        <f>IF(J42="","",VLOOKUP(J42,'Matriz Probabilidade Impacto'!$C$16:$D$20,2,FALSE))</f>
        <v>5</v>
      </c>
      <c r="L42" s="219" t="str">
        <f t="shared" si="13"/>
        <v>Risco Alto</v>
      </c>
      <c r="M42" s="219">
        <f t="shared" si="14"/>
        <v>40</v>
      </c>
      <c r="N42" s="219" t="str">
        <f t="shared" si="15"/>
        <v>O risco alto deverá ser priorizado para tratamento, pois está fora do limite de apetite tolerado.</v>
      </c>
      <c r="O42" s="219" t="s">
        <v>215</v>
      </c>
      <c r="P42" s="219" t="s">
        <v>215</v>
      </c>
      <c r="Q42" s="219" t="s">
        <v>216</v>
      </c>
      <c r="R42" s="219" t="s">
        <v>215</v>
      </c>
      <c r="S42" s="219" t="s">
        <v>215</v>
      </c>
      <c r="T42" s="218" t="s">
        <v>829</v>
      </c>
      <c r="U42" s="220" t="s">
        <v>701</v>
      </c>
      <c r="V42" s="221" t="s">
        <v>524</v>
      </c>
    </row>
    <row r="43" spans="2:22" s="138" customFormat="1" ht="345.75" thickBot="1" x14ac:dyDescent="0.3">
      <c r="B43" s="371" t="s">
        <v>333</v>
      </c>
      <c r="C43" s="215" t="s">
        <v>313</v>
      </c>
      <c r="D43" s="217" t="s">
        <v>613</v>
      </c>
      <c r="E43" s="217" t="s">
        <v>684</v>
      </c>
      <c r="F43" s="218" t="s">
        <v>691</v>
      </c>
      <c r="G43" s="218" t="s">
        <v>688</v>
      </c>
      <c r="H43" s="219" t="s">
        <v>220</v>
      </c>
      <c r="I43" s="219">
        <f>IF(H43="","",VLOOKUP(H43,'Matriz Probabilidade Impacto'!$C$5:$E$10,2,FALSE))</f>
        <v>8</v>
      </c>
      <c r="J43" s="219" t="s">
        <v>21</v>
      </c>
      <c r="K43" s="219">
        <f>IF(J43="","",VLOOKUP(J43,'Matriz Probabilidade Impacto'!$C$16:$D$20,2,FALSE))</f>
        <v>5</v>
      </c>
      <c r="L43" s="219" t="str">
        <f t="shared" si="13"/>
        <v>Risco Alto</v>
      </c>
      <c r="M43" s="219">
        <f t="shared" si="14"/>
        <v>40</v>
      </c>
      <c r="N43" s="219" t="str">
        <f t="shared" si="15"/>
        <v>O risco alto deverá ser priorizado para tratamento, pois está fora do limite de apetite tolerado.</v>
      </c>
      <c r="O43" s="219" t="s">
        <v>215</v>
      </c>
      <c r="P43" s="219" t="s">
        <v>215</v>
      </c>
      <c r="Q43" s="219" t="s">
        <v>216</v>
      </c>
      <c r="R43" s="219" t="s">
        <v>215</v>
      </c>
      <c r="S43" s="219" t="s">
        <v>215</v>
      </c>
      <c r="T43" s="218" t="s">
        <v>830</v>
      </c>
      <c r="U43" s="217" t="s">
        <v>702</v>
      </c>
      <c r="V43" s="221" t="s">
        <v>526</v>
      </c>
    </row>
    <row r="44" spans="2:22" s="138" customFormat="1" ht="330.75" thickBot="1" x14ac:dyDescent="0.3">
      <c r="B44" s="371" t="s">
        <v>335</v>
      </c>
      <c r="C44" s="215" t="s">
        <v>315</v>
      </c>
      <c r="D44" s="217" t="s">
        <v>613</v>
      </c>
      <c r="E44" s="217" t="s">
        <v>684</v>
      </c>
      <c r="F44" s="218" t="s">
        <v>692</v>
      </c>
      <c r="G44" s="218" t="s">
        <v>831</v>
      </c>
      <c r="H44" s="219" t="s">
        <v>220</v>
      </c>
      <c r="I44" s="219">
        <f>IF(H44="","",VLOOKUP(H44,'Matriz Probabilidade Impacto'!$C$5:$E$10,2,FALSE))</f>
        <v>8</v>
      </c>
      <c r="J44" s="219" t="s">
        <v>21</v>
      </c>
      <c r="K44" s="219">
        <f>IF(J44="","",VLOOKUP(J44,'Matriz Probabilidade Impacto'!$C$16:$D$20,2,FALSE))</f>
        <v>5</v>
      </c>
      <c r="L44" s="219" t="str">
        <f t="shared" si="13"/>
        <v>Risco Alto</v>
      </c>
      <c r="M44" s="219">
        <f t="shared" si="14"/>
        <v>40</v>
      </c>
      <c r="N44" s="219" t="str">
        <f t="shared" si="15"/>
        <v>O risco alto deverá ser priorizado para tratamento, pois está fora do limite de apetite tolerado.</v>
      </c>
      <c r="O44" s="219" t="s">
        <v>215</v>
      </c>
      <c r="P44" s="219" t="s">
        <v>215</v>
      </c>
      <c r="Q44" s="219" t="s">
        <v>216</v>
      </c>
      <c r="R44" s="219" t="s">
        <v>215</v>
      </c>
      <c r="S44" s="219" t="s">
        <v>215</v>
      </c>
      <c r="T44" s="223" t="s">
        <v>832</v>
      </c>
      <c r="U44" s="220" t="s">
        <v>704</v>
      </c>
      <c r="V44" s="221" t="s">
        <v>527</v>
      </c>
    </row>
    <row r="45" spans="2:22" s="138" customFormat="1" ht="360.75" thickBot="1" x14ac:dyDescent="0.3">
      <c r="B45" s="371" t="s">
        <v>337</v>
      </c>
      <c r="C45" s="215" t="s">
        <v>317</v>
      </c>
      <c r="D45" s="217" t="s">
        <v>613</v>
      </c>
      <c r="E45" s="217" t="s">
        <v>684</v>
      </c>
      <c r="F45" s="218" t="s">
        <v>693</v>
      </c>
      <c r="G45" s="218" t="s">
        <v>833</v>
      </c>
      <c r="H45" s="219" t="s">
        <v>220</v>
      </c>
      <c r="I45" s="219">
        <f>IF(H45="","",VLOOKUP(H45,'Matriz Probabilidade Impacto'!$C$5:$E$10,2,FALSE))</f>
        <v>8</v>
      </c>
      <c r="J45" s="219" t="s">
        <v>21</v>
      </c>
      <c r="K45" s="219">
        <f>IF(J45="","",VLOOKUP(J45,'Matriz Probabilidade Impacto'!$C$16:$D$20,2,FALSE))</f>
        <v>5</v>
      </c>
      <c r="L45" s="219" t="str">
        <f t="shared" si="13"/>
        <v>Risco Alto</v>
      </c>
      <c r="M45" s="219">
        <f t="shared" si="14"/>
        <v>40</v>
      </c>
      <c r="N45" s="219" t="str">
        <f t="shared" si="15"/>
        <v>O risco alto deverá ser priorizado para tratamento, pois está fora do limite de apetite tolerado.</v>
      </c>
      <c r="O45" s="219" t="s">
        <v>216</v>
      </c>
      <c r="P45" s="219" t="s">
        <v>216</v>
      </c>
      <c r="Q45" s="219" t="s">
        <v>216</v>
      </c>
      <c r="R45" s="219" t="s">
        <v>215</v>
      </c>
      <c r="S45" s="219" t="s">
        <v>215</v>
      </c>
      <c r="T45" s="223" t="s">
        <v>729</v>
      </c>
      <c r="U45" s="220" t="s">
        <v>705</v>
      </c>
      <c r="V45" s="221" t="s">
        <v>217</v>
      </c>
    </row>
    <row r="46" spans="2:22" s="138" customFormat="1" ht="225.75" thickBot="1" x14ac:dyDescent="0.3">
      <c r="B46" s="371" t="s">
        <v>339</v>
      </c>
      <c r="C46" s="215" t="s">
        <v>319</v>
      </c>
      <c r="D46" s="217" t="s">
        <v>613</v>
      </c>
      <c r="E46" s="217" t="s">
        <v>684</v>
      </c>
      <c r="F46" s="218" t="s">
        <v>694</v>
      </c>
      <c r="G46" s="218" t="s">
        <v>834</v>
      </c>
      <c r="H46" s="219" t="s">
        <v>8</v>
      </c>
      <c r="I46" s="219">
        <f>IF(H46="","",VLOOKUP(H46,'Matriz Probabilidade Impacto'!$C$5:$E$10,2,FALSE))</f>
        <v>5</v>
      </c>
      <c r="J46" s="219" t="s">
        <v>21</v>
      </c>
      <c r="K46" s="219">
        <f>IF(J46="","",VLOOKUP(J46,'Matriz Probabilidade Impacto'!$C$16:$D$20,2,FALSE))</f>
        <v>5</v>
      </c>
      <c r="L46" s="219" t="str">
        <f t="shared" si="13"/>
        <v>Risco Médio</v>
      </c>
      <c r="M46" s="219">
        <f t="shared" si="14"/>
        <v>25</v>
      </c>
      <c r="N46" s="219" t="str">
        <f t="shared" si="15"/>
        <v>O risco médio está dentro do apetite a riscos da UFPA, portanto, deve ser apenas monitorado.</v>
      </c>
      <c r="O46" s="219" t="s">
        <v>215</v>
      </c>
      <c r="P46" s="219" t="s">
        <v>216</v>
      </c>
      <c r="Q46" s="219" t="s">
        <v>216</v>
      </c>
      <c r="R46" s="219" t="s">
        <v>215</v>
      </c>
      <c r="S46" s="219" t="s">
        <v>216</v>
      </c>
      <c r="T46" s="217" t="str">
        <f t="shared" si="17"/>
        <v>Monitorar o risco.</v>
      </c>
      <c r="U46" s="220" t="str">
        <f t="shared" si="19"/>
        <v>Contínuo</v>
      </c>
      <c r="V46" s="221" t="s">
        <v>217</v>
      </c>
    </row>
    <row r="47" spans="2:22" s="138" customFormat="1" ht="135.75" thickBot="1" x14ac:dyDescent="0.3">
      <c r="B47" s="371" t="s">
        <v>341</v>
      </c>
      <c r="C47" s="215" t="s">
        <v>321</v>
      </c>
      <c r="D47" s="217" t="s">
        <v>613</v>
      </c>
      <c r="E47" s="217" t="s">
        <v>695</v>
      </c>
      <c r="F47" s="218" t="s">
        <v>696</v>
      </c>
      <c r="G47" s="218" t="s">
        <v>835</v>
      </c>
      <c r="H47" s="219" t="s">
        <v>8</v>
      </c>
      <c r="I47" s="219">
        <f>IF(H47="","",VLOOKUP(H47,'Matriz Probabilidade Impacto'!$C$5:$E$10,2,FALSE))</f>
        <v>5</v>
      </c>
      <c r="J47" s="219" t="s">
        <v>19</v>
      </c>
      <c r="K47" s="219">
        <f>IF(J47="","",VLOOKUP(J47,'Matriz Probabilidade Impacto'!$C$16:$D$20,2,FALSE))</f>
        <v>2</v>
      </c>
      <c r="L47" s="219" t="str">
        <f t="shared" si="13"/>
        <v>Risco Médio</v>
      </c>
      <c r="M47" s="219">
        <f t="shared" si="14"/>
        <v>10</v>
      </c>
      <c r="N47" s="219" t="str">
        <f t="shared" si="15"/>
        <v>O risco médio está dentro do apetite a riscos da UFPA, portanto, deve ser apenas monitorado.</v>
      </c>
      <c r="O47" s="219" t="s">
        <v>215</v>
      </c>
      <c r="P47" s="219" t="s">
        <v>215</v>
      </c>
      <c r="Q47" s="219" t="s">
        <v>215</v>
      </c>
      <c r="R47" s="219" t="s">
        <v>215</v>
      </c>
      <c r="S47" s="219" t="s">
        <v>215</v>
      </c>
      <c r="T47" s="217" t="str">
        <f t="shared" si="17"/>
        <v>Monitorar o risco.</v>
      </c>
      <c r="U47" s="220" t="str">
        <f t="shared" si="19"/>
        <v>Contínuo</v>
      </c>
      <c r="V47" s="221" t="s">
        <v>217</v>
      </c>
    </row>
    <row r="48" spans="2:22" s="138" customFormat="1" ht="99.95" customHeight="1" thickBot="1" x14ac:dyDescent="0.3">
      <c r="B48" s="371" t="s">
        <v>343</v>
      </c>
      <c r="C48" s="215" t="s">
        <v>836</v>
      </c>
      <c r="D48" s="217" t="s">
        <v>613</v>
      </c>
      <c r="E48" s="217" t="s">
        <v>528</v>
      </c>
      <c r="F48" s="218" t="s">
        <v>697</v>
      </c>
      <c r="G48" s="218" t="s">
        <v>837</v>
      </c>
      <c r="H48" s="219" t="s">
        <v>6</v>
      </c>
      <c r="I48" s="219">
        <f>IF(H48="","",VLOOKUP(H48,'Matriz Probabilidade Impacto'!$C$5:$E$10,2,FALSE))</f>
        <v>2</v>
      </c>
      <c r="J48" s="219" t="s">
        <v>19</v>
      </c>
      <c r="K48" s="219">
        <f>IF(J48="","",VLOOKUP(J48,'Matriz Probabilidade Impacto'!$C$16:$D$20,2,FALSE))</f>
        <v>2</v>
      </c>
      <c r="L48" s="219" t="str">
        <f t="shared" si="13"/>
        <v>Risco Baixo</v>
      </c>
      <c r="M48" s="219">
        <f t="shared" si="14"/>
        <v>4</v>
      </c>
      <c r="N48" s="219" t="str">
        <f t="shared" si="15"/>
        <v>O risco baixo está dentro do apetite a riscos da UFPA, portanto, deve ser apenas monitorado.</v>
      </c>
      <c r="O48" s="219" t="s">
        <v>215</v>
      </c>
      <c r="P48" s="219" t="s">
        <v>215</v>
      </c>
      <c r="Q48" s="219" t="s">
        <v>215</v>
      </c>
      <c r="R48" s="219" t="s">
        <v>215</v>
      </c>
      <c r="S48" s="219" t="s">
        <v>215</v>
      </c>
      <c r="T48" s="217" t="str">
        <f t="shared" si="17"/>
        <v>Monitorar o risco.</v>
      </c>
      <c r="U48" s="220" t="str">
        <f t="shared" si="19"/>
        <v>Contínuo</v>
      </c>
      <c r="V48" s="221" t="s">
        <v>217</v>
      </c>
    </row>
    <row r="49" spans="2:22" s="138" customFormat="1" ht="150.75" thickBot="1" x14ac:dyDescent="0.3">
      <c r="B49" s="371" t="s">
        <v>344</v>
      </c>
      <c r="C49" s="215" t="s">
        <v>324</v>
      </c>
      <c r="D49" s="217" t="s">
        <v>613</v>
      </c>
      <c r="E49" s="217" t="s">
        <v>698</v>
      </c>
      <c r="F49" s="218" t="s">
        <v>839</v>
      </c>
      <c r="G49" s="218" t="s">
        <v>838</v>
      </c>
      <c r="H49" s="219" t="s">
        <v>8</v>
      </c>
      <c r="I49" s="219">
        <f>IF(H49="","",VLOOKUP(H49,'Matriz Probabilidade Impacto'!$C$5:$E$10,2,FALSE))</f>
        <v>5</v>
      </c>
      <c r="J49" s="219" t="s">
        <v>19</v>
      </c>
      <c r="K49" s="219">
        <f>IF(J49="","",VLOOKUP(J49,'Matriz Probabilidade Impacto'!$C$16:$D$20,2,FALSE))</f>
        <v>2</v>
      </c>
      <c r="L49" s="219" t="str">
        <f t="shared" si="13"/>
        <v>Risco Médio</v>
      </c>
      <c r="M49" s="219">
        <f t="shared" si="14"/>
        <v>10</v>
      </c>
      <c r="N49" s="219" t="str">
        <f t="shared" si="15"/>
        <v>O risco médio está dentro do apetite a riscos da UFPA, portanto, deve ser apenas monitorado.</v>
      </c>
      <c r="O49" s="219" t="s">
        <v>215</v>
      </c>
      <c r="P49" s="219" t="s">
        <v>215</v>
      </c>
      <c r="Q49" s="219" t="s">
        <v>216</v>
      </c>
      <c r="R49" s="219" t="s">
        <v>215</v>
      </c>
      <c r="S49" s="219" t="s">
        <v>216</v>
      </c>
      <c r="T49" s="217" t="str">
        <f t="shared" si="17"/>
        <v>Monitorar o risco.</v>
      </c>
      <c r="U49" s="220" t="str">
        <f t="shared" si="19"/>
        <v>Contínuo</v>
      </c>
      <c r="V49" s="221" t="s">
        <v>217</v>
      </c>
    </row>
    <row r="50" spans="2:22" s="138" customFormat="1" ht="120.75" thickBot="1" x14ac:dyDescent="0.3">
      <c r="B50" s="371" t="s">
        <v>345</v>
      </c>
      <c r="C50" s="215" t="s">
        <v>326</v>
      </c>
      <c r="D50" s="217" t="s">
        <v>613</v>
      </c>
      <c r="E50" s="217" t="s">
        <v>699</v>
      </c>
      <c r="F50" s="218" t="s">
        <v>840</v>
      </c>
      <c r="G50" s="217" t="s">
        <v>529</v>
      </c>
      <c r="H50" s="219" t="s">
        <v>220</v>
      </c>
      <c r="I50" s="219">
        <f>IF(H50="","",VLOOKUP(H50,'Matriz Probabilidade Impacto'!$C$5:$E$10,2,FALSE))</f>
        <v>8</v>
      </c>
      <c r="J50" s="219" t="s">
        <v>19</v>
      </c>
      <c r="K50" s="219">
        <f>IF(J50="","",VLOOKUP(J50,'Matriz Probabilidade Impacto'!$C$16:$D$20,2,FALSE))</f>
        <v>2</v>
      </c>
      <c r="L50" s="219" t="str">
        <f t="shared" si="13"/>
        <v>Risco Médio</v>
      </c>
      <c r="M50" s="219">
        <f t="shared" si="14"/>
        <v>16</v>
      </c>
      <c r="N50" s="219" t="str">
        <f t="shared" si="15"/>
        <v>O risco médio está dentro do apetite a riscos da UFPA, portanto, deve ser apenas monitorado.</v>
      </c>
      <c r="O50" s="219" t="s">
        <v>215</v>
      </c>
      <c r="P50" s="219" t="s">
        <v>215</v>
      </c>
      <c r="Q50" s="219" t="s">
        <v>216</v>
      </c>
      <c r="R50" s="219" t="s">
        <v>215</v>
      </c>
      <c r="S50" s="219" t="s">
        <v>215</v>
      </c>
      <c r="T50" s="217" t="str">
        <f t="shared" si="17"/>
        <v>Monitorar o risco.</v>
      </c>
      <c r="U50" s="220" t="str">
        <f t="shared" si="19"/>
        <v>Contínuo</v>
      </c>
      <c r="V50" s="221" t="s">
        <v>217</v>
      </c>
    </row>
    <row r="51" spans="2:22" s="138" customFormat="1" ht="120.75" thickBot="1" x14ac:dyDescent="0.3">
      <c r="B51" s="371" t="s">
        <v>347</v>
      </c>
      <c r="C51" s="215" t="s">
        <v>328</v>
      </c>
      <c r="D51" s="217" t="s">
        <v>613</v>
      </c>
      <c r="E51" s="217" t="s">
        <v>699</v>
      </c>
      <c r="F51" s="218" t="s">
        <v>840</v>
      </c>
      <c r="G51" s="217" t="s">
        <v>529</v>
      </c>
      <c r="H51" s="219" t="s">
        <v>220</v>
      </c>
      <c r="I51" s="219">
        <f>IF(H51="","",VLOOKUP(H51,'Matriz Probabilidade Impacto'!$C$5:$E$10,2,FALSE))</f>
        <v>8</v>
      </c>
      <c r="J51" s="219" t="s">
        <v>19</v>
      </c>
      <c r="K51" s="219">
        <f>IF(J51="","",VLOOKUP(J51,'Matriz Probabilidade Impacto'!$C$16:$D$20,2,FALSE))</f>
        <v>2</v>
      </c>
      <c r="L51" s="219" t="str">
        <f t="shared" si="13"/>
        <v>Risco Médio</v>
      </c>
      <c r="M51" s="219">
        <f t="shared" si="14"/>
        <v>16</v>
      </c>
      <c r="N51" s="219" t="str">
        <f t="shared" si="15"/>
        <v>O risco médio está dentro do apetite a riscos da UFPA, portanto, deve ser apenas monitorado.</v>
      </c>
      <c r="O51" s="219" t="s">
        <v>215</v>
      </c>
      <c r="P51" s="219" t="s">
        <v>215</v>
      </c>
      <c r="Q51" s="219" t="s">
        <v>216</v>
      </c>
      <c r="R51" s="219" t="s">
        <v>215</v>
      </c>
      <c r="S51" s="219" t="s">
        <v>215</v>
      </c>
      <c r="T51" s="217" t="str">
        <f t="shared" si="17"/>
        <v>Monitorar o risco.</v>
      </c>
      <c r="U51" s="220" t="str">
        <f t="shared" si="19"/>
        <v>Contínuo</v>
      </c>
      <c r="V51" s="221" t="s">
        <v>217</v>
      </c>
    </row>
    <row r="52" spans="2:22" s="138" customFormat="1" ht="120.75" thickBot="1" x14ac:dyDescent="0.3">
      <c r="B52" s="371" t="s">
        <v>349</v>
      </c>
      <c r="C52" s="215" t="s">
        <v>330</v>
      </c>
      <c r="D52" s="217" t="s">
        <v>613</v>
      </c>
      <c r="E52" s="217" t="s">
        <v>699</v>
      </c>
      <c r="F52" s="218" t="s">
        <v>840</v>
      </c>
      <c r="G52" s="217" t="s">
        <v>529</v>
      </c>
      <c r="H52" s="219" t="s">
        <v>220</v>
      </c>
      <c r="I52" s="219">
        <f>IF(H52="","",VLOOKUP(H52,'Matriz Probabilidade Impacto'!$C$5:$E$10,2,FALSE))</f>
        <v>8</v>
      </c>
      <c r="J52" s="219" t="s">
        <v>19</v>
      </c>
      <c r="K52" s="219">
        <f>IF(J52="","",VLOOKUP(J52,'Matriz Probabilidade Impacto'!$C$16:$D$20,2,FALSE))</f>
        <v>2</v>
      </c>
      <c r="L52" s="219" t="str">
        <f t="shared" si="13"/>
        <v>Risco Médio</v>
      </c>
      <c r="M52" s="219">
        <f t="shared" si="14"/>
        <v>16</v>
      </c>
      <c r="N52" s="219" t="str">
        <f t="shared" si="15"/>
        <v>O risco médio está dentro do apetite a riscos da UFPA, portanto, deve ser apenas monitorado.</v>
      </c>
      <c r="O52" s="219" t="s">
        <v>215</v>
      </c>
      <c r="P52" s="219" t="s">
        <v>215</v>
      </c>
      <c r="Q52" s="219" t="s">
        <v>216</v>
      </c>
      <c r="R52" s="219" t="s">
        <v>215</v>
      </c>
      <c r="S52" s="219" t="s">
        <v>215</v>
      </c>
      <c r="T52" s="217" t="str">
        <f t="shared" si="17"/>
        <v>Monitorar o risco.</v>
      </c>
      <c r="U52" s="220" t="str">
        <f t="shared" si="19"/>
        <v>Contínuo</v>
      </c>
      <c r="V52" s="221" t="s">
        <v>217</v>
      </c>
    </row>
    <row r="53" spans="2:22" s="138" customFormat="1" ht="120.75" thickBot="1" x14ac:dyDescent="0.3">
      <c r="B53" s="371" t="s">
        <v>351</v>
      </c>
      <c r="C53" s="215" t="s">
        <v>332</v>
      </c>
      <c r="D53" s="217" t="s">
        <v>613</v>
      </c>
      <c r="E53" s="217" t="s">
        <v>699</v>
      </c>
      <c r="F53" s="218" t="s">
        <v>840</v>
      </c>
      <c r="G53" s="217" t="s">
        <v>529</v>
      </c>
      <c r="H53" s="219" t="s">
        <v>220</v>
      </c>
      <c r="I53" s="219">
        <f>IF(H53="","",VLOOKUP(H53,'Matriz Probabilidade Impacto'!$C$5:$E$10,2,FALSE))</f>
        <v>8</v>
      </c>
      <c r="J53" s="219" t="s">
        <v>19</v>
      </c>
      <c r="K53" s="219">
        <f>IF(J53="","",VLOOKUP(J53,'Matriz Probabilidade Impacto'!$C$16:$D$20,2,FALSE))</f>
        <v>2</v>
      </c>
      <c r="L53" s="219" t="str">
        <f t="shared" si="13"/>
        <v>Risco Médio</v>
      </c>
      <c r="M53" s="219">
        <f t="shared" si="14"/>
        <v>16</v>
      </c>
      <c r="N53" s="219" t="str">
        <f t="shared" si="15"/>
        <v>O risco médio está dentro do apetite a riscos da UFPA, portanto, deve ser apenas monitorado.</v>
      </c>
      <c r="O53" s="219" t="s">
        <v>215</v>
      </c>
      <c r="P53" s="219" t="s">
        <v>215</v>
      </c>
      <c r="Q53" s="219" t="s">
        <v>216</v>
      </c>
      <c r="R53" s="219" t="s">
        <v>215</v>
      </c>
      <c r="S53" s="219" t="s">
        <v>215</v>
      </c>
      <c r="T53" s="217" t="str">
        <f t="shared" si="17"/>
        <v>Monitorar o risco.</v>
      </c>
      <c r="U53" s="220" t="str">
        <f t="shared" si="19"/>
        <v>Contínuo</v>
      </c>
      <c r="V53" s="221" t="s">
        <v>217</v>
      </c>
    </row>
    <row r="54" spans="2:22" s="138" customFormat="1" ht="255.75" thickBot="1" x14ac:dyDescent="0.3">
      <c r="B54" s="371" t="s">
        <v>353</v>
      </c>
      <c r="C54" s="215" t="s">
        <v>334</v>
      </c>
      <c r="D54" s="217" t="s">
        <v>613</v>
      </c>
      <c r="E54" s="217" t="s">
        <v>530</v>
      </c>
      <c r="F54" s="218" t="s">
        <v>840</v>
      </c>
      <c r="G54" s="218" t="s">
        <v>700</v>
      </c>
      <c r="H54" s="219" t="s">
        <v>220</v>
      </c>
      <c r="I54" s="219">
        <f>IF(H54="","",VLOOKUP(H54,'Matriz Probabilidade Impacto'!$C$5:$E$10,2,FALSE))</f>
        <v>8</v>
      </c>
      <c r="J54" s="219" t="s">
        <v>23</v>
      </c>
      <c r="K54" s="219">
        <f>IF(J54="","",VLOOKUP(J54,'Matriz Probabilidade Impacto'!$C$16:$D$20,2,FALSE))</f>
        <v>8</v>
      </c>
      <c r="L54" s="219" t="str">
        <f t="shared" si="13"/>
        <v>Risco Alto</v>
      </c>
      <c r="M54" s="219">
        <f t="shared" si="14"/>
        <v>64</v>
      </c>
      <c r="N54" s="219" t="str">
        <f t="shared" si="15"/>
        <v>O risco alto deverá ser priorizado para tratamento, pois está fora do limite de apetite tolerado.</v>
      </c>
      <c r="O54" s="219" t="s">
        <v>215</v>
      </c>
      <c r="P54" s="219" t="s">
        <v>215</v>
      </c>
      <c r="Q54" s="219" t="s">
        <v>216</v>
      </c>
      <c r="R54" s="219" t="s">
        <v>215</v>
      </c>
      <c r="S54" s="219" t="s">
        <v>216</v>
      </c>
      <c r="T54" s="218" t="s">
        <v>730</v>
      </c>
      <c r="U54" s="220" t="s">
        <v>706</v>
      </c>
      <c r="V54" s="221" t="s">
        <v>217</v>
      </c>
    </row>
    <row r="55" spans="2:22" s="138" customFormat="1" ht="255.75" thickBot="1" x14ac:dyDescent="0.3">
      <c r="B55" s="371" t="s">
        <v>355</v>
      </c>
      <c r="C55" s="215" t="s">
        <v>336</v>
      </c>
      <c r="D55" s="217" t="s">
        <v>613</v>
      </c>
      <c r="E55" s="217" t="s">
        <v>530</v>
      </c>
      <c r="F55" s="218" t="s">
        <v>840</v>
      </c>
      <c r="G55" s="218" t="s">
        <v>843</v>
      </c>
      <c r="H55" s="219" t="s">
        <v>220</v>
      </c>
      <c r="I55" s="219">
        <f>IF(H55="","",VLOOKUP(H55,'Matriz Probabilidade Impacto'!$C$5:$E$10,2,FALSE))</f>
        <v>8</v>
      </c>
      <c r="J55" s="219" t="s">
        <v>21</v>
      </c>
      <c r="K55" s="219">
        <f>IF(J55="","",VLOOKUP(J55,'Matriz Probabilidade Impacto'!$C$16:$D$20,2,FALSE))</f>
        <v>5</v>
      </c>
      <c r="L55" s="219" t="str">
        <f t="shared" si="13"/>
        <v>Risco Alto</v>
      </c>
      <c r="M55" s="219">
        <f t="shared" si="14"/>
        <v>40</v>
      </c>
      <c r="N55" s="219" t="str">
        <f t="shared" si="15"/>
        <v>O risco alto deverá ser priorizado para tratamento, pois está fora do limite de apetite tolerado.</v>
      </c>
      <c r="O55" s="219" t="s">
        <v>215</v>
      </c>
      <c r="P55" s="219" t="s">
        <v>215</v>
      </c>
      <c r="Q55" s="219" t="s">
        <v>216</v>
      </c>
      <c r="R55" s="219" t="s">
        <v>215</v>
      </c>
      <c r="S55" s="219" t="s">
        <v>215</v>
      </c>
      <c r="T55" s="218" t="s">
        <v>730</v>
      </c>
      <c r="U55" s="220" t="s">
        <v>707</v>
      </c>
      <c r="V55" s="221" t="s">
        <v>217</v>
      </c>
    </row>
    <row r="56" spans="2:22" s="138" customFormat="1" ht="255.75" thickBot="1" x14ac:dyDescent="0.3">
      <c r="B56" s="371" t="s">
        <v>356</v>
      </c>
      <c r="C56" s="215" t="s">
        <v>338</v>
      </c>
      <c r="D56" s="217" t="s">
        <v>613</v>
      </c>
      <c r="E56" s="217" t="s">
        <v>684</v>
      </c>
      <c r="F56" s="218" t="s">
        <v>708</v>
      </c>
      <c r="G56" s="218" t="s">
        <v>844</v>
      </c>
      <c r="H56" s="219" t="s">
        <v>220</v>
      </c>
      <c r="I56" s="219">
        <f>IF(H56="","",VLOOKUP(H56,'Matriz Probabilidade Impacto'!$C$5:$E$10,2,FALSE))</f>
        <v>8</v>
      </c>
      <c r="J56" s="219" t="s">
        <v>19</v>
      </c>
      <c r="K56" s="219">
        <f>IF(J56="","",VLOOKUP(J56,'Matriz Probabilidade Impacto'!$C$16:$D$20,2,FALSE))</f>
        <v>2</v>
      </c>
      <c r="L56" s="219" t="str">
        <f t="shared" si="13"/>
        <v>Risco Médio</v>
      </c>
      <c r="M56" s="219">
        <f t="shared" si="14"/>
        <v>16</v>
      </c>
      <c r="N56" s="219" t="str">
        <f t="shared" si="15"/>
        <v>O risco médio está dentro do apetite a riscos da UFPA, portanto, deve ser apenas monitorado.</v>
      </c>
      <c r="O56" s="219" t="s">
        <v>215</v>
      </c>
      <c r="P56" s="219" t="s">
        <v>215</v>
      </c>
      <c r="Q56" s="219" t="s">
        <v>216</v>
      </c>
      <c r="R56" s="219" t="s">
        <v>215</v>
      </c>
      <c r="S56" s="219" t="s">
        <v>215</v>
      </c>
      <c r="T56" s="217" t="str">
        <f t="shared" si="17"/>
        <v>Monitorar o risco.</v>
      </c>
      <c r="U56" s="220" t="str">
        <f t="shared" si="19"/>
        <v>Contínuo</v>
      </c>
      <c r="V56" s="221" t="s">
        <v>217</v>
      </c>
    </row>
    <row r="57" spans="2:22" s="138" customFormat="1" ht="225.75" thickBot="1" x14ac:dyDescent="0.3">
      <c r="B57" s="371" t="s">
        <v>358</v>
      </c>
      <c r="C57" s="215" t="s">
        <v>340</v>
      </c>
      <c r="D57" s="217" t="s">
        <v>613</v>
      </c>
      <c r="E57" s="217" t="s">
        <v>530</v>
      </c>
      <c r="F57" s="218" t="s">
        <v>709</v>
      </c>
      <c r="G57" s="218" t="s">
        <v>710</v>
      </c>
      <c r="H57" s="219" t="s">
        <v>8</v>
      </c>
      <c r="I57" s="219">
        <f>IF(H57="","",VLOOKUP(H57,'Matriz Probabilidade Impacto'!$C$5:$E$10,2,FALSE))</f>
        <v>5</v>
      </c>
      <c r="J57" s="219" t="s">
        <v>21</v>
      </c>
      <c r="K57" s="219">
        <f>IF(J57="","",VLOOKUP(J57,'Matriz Probabilidade Impacto'!$C$16:$D$20,2,FALSE))</f>
        <v>5</v>
      </c>
      <c r="L57" s="219" t="str">
        <f t="shared" si="13"/>
        <v>Risco Médio</v>
      </c>
      <c r="M57" s="219">
        <f t="shared" si="14"/>
        <v>25</v>
      </c>
      <c r="N57" s="219" t="str">
        <f t="shared" si="15"/>
        <v>O risco médio está dentro do apetite a riscos da UFPA, portanto, deve ser apenas monitorado.</v>
      </c>
      <c r="O57" s="219" t="s">
        <v>215</v>
      </c>
      <c r="P57" s="219" t="s">
        <v>216</v>
      </c>
      <c r="Q57" s="219" t="s">
        <v>216</v>
      </c>
      <c r="R57" s="219" t="s">
        <v>215</v>
      </c>
      <c r="S57" s="219" t="s">
        <v>215</v>
      </c>
      <c r="T57" s="217" t="str">
        <f t="shared" si="17"/>
        <v>Monitorar o risco.</v>
      </c>
      <c r="U57" s="220" t="str">
        <f t="shared" si="19"/>
        <v>Contínuo</v>
      </c>
      <c r="V57" s="221" t="s">
        <v>217</v>
      </c>
    </row>
    <row r="58" spans="2:22" s="138" customFormat="1" ht="120.75" thickBot="1" x14ac:dyDescent="0.3">
      <c r="B58" s="371" t="s">
        <v>360</v>
      </c>
      <c r="C58" s="215" t="s">
        <v>342</v>
      </c>
      <c r="D58" s="217" t="s">
        <v>613</v>
      </c>
      <c r="E58" s="217" t="s">
        <v>531</v>
      </c>
      <c r="F58" s="218" t="s">
        <v>840</v>
      </c>
      <c r="G58" s="218" t="s">
        <v>845</v>
      </c>
      <c r="H58" s="219" t="s">
        <v>8</v>
      </c>
      <c r="I58" s="219">
        <f>IF(H58="","",VLOOKUP(H58,'Matriz Probabilidade Impacto'!$C$5:$E$10,2,FALSE))</f>
        <v>5</v>
      </c>
      <c r="J58" s="219" t="s">
        <v>21</v>
      </c>
      <c r="K58" s="219">
        <f>IF(J58="","",VLOOKUP(J58,'Matriz Probabilidade Impacto'!$C$16:$D$20,2,FALSE))</f>
        <v>5</v>
      </c>
      <c r="L58" s="219" t="str">
        <f t="shared" si="13"/>
        <v>Risco Médio</v>
      </c>
      <c r="M58" s="219">
        <f t="shared" si="14"/>
        <v>25</v>
      </c>
      <c r="N58" s="219" t="str">
        <f t="shared" si="15"/>
        <v>O risco médio está dentro do apetite a riscos da UFPA, portanto, deve ser apenas monitorado.</v>
      </c>
      <c r="O58" s="219" t="s">
        <v>215</v>
      </c>
      <c r="P58" s="219" t="s">
        <v>215</v>
      </c>
      <c r="Q58" s="219" t="s">
        <v>216</v>
      </c>
      <c r="R58" s="219" t="s">
        <v>215</v>
      </c>
      <c r="S58" s="219" t="s">
        <v>215</v>
      </c>
      <c r="T58" s="217" t="str">
        <f t="shared" si="17"/>
        <v>Monitorar o risco.</v>
      </c>
      <c r="U58" s="220" t="str">
        <f t="shared" si="19"/>
        <v>Contínuo</v>
      </c>
      <c r="V58" s="221" t="s">
        <v>217</v>
      </c>
    </row>
    <row r="59" spans="2:22" s="138" customFormat="1" ht="120.75" thickBot="1" x14ac:dyDescent="0.3">
      <c r="B59" s="371" t="s">
        <v>361</v>
      </c>
      <c r="C59" s="215" t="s">
        <v>621</v>
      </c>
      <c r="D59" s="217" t="s">
        <v>613</v>
      </c>
      <c r="E59" s="217" t="s">
        <v>523</v>
      </c>
      <c r="F59" s="218" t="s">
        <v>840</v>
      </c>
      <c r="G59" s="218" t="s">
        <v>711</v>
      </c>
      <c r="H59" s="219" t="s">
        <v>8</v>
      </c>
      <c r="I59" s="219">
        <f>IF(H59="","",VLOOKUP(H59,'Matriz Probabilidade Impacto'!$C$5:$E$10,2,FALSE))</f>
        <v>5</v>
      </c>
      <c r="J59" s="219" t="s">
        <v>21</v>
      </c>
      <c r="K59" s="219">
        <f>IF(J59="","",VLOOKUP(J59,'Matriz Probabilidade Impacto'!$C$16:$D$20,2,FALSE))</f>
        <v>5</v>
      </c>
      <c r="L59" s="219" t="str">
        <f t="shared" si="13"/>
        <v>Risco Médio</v>
      </c>
      <c r="M59" s="219">
        <f t="shared" si="14"/>
        <v>25</v>
      </c>
      <c r="N59" s="219" t="str">
        <f t="shared" si="15"/>
        <v>O risco médio está dentro do apetite a riscos da UFPA, portanto, deve ser apenas monitorado.</v>
      </c>
      <c r="O59" s="219" t="s">
        <v>215</v>
      </c>
      <c r="P59" s="219" t="s">
        <v>215</v>
      </c>
      <c r="Q59" s="219" t="s">
        <v>216</v>
      </c>
      <c r="R59" s="219" t="s">
        <v>215</v>
      </c>
      <c r="S59" s="219" t="s">
        <v>215</v>
      </c>
      <c r="T59" s="217" t="str">
        <f t="shared" si="17"/>
        <v>Monitorar o risco.</v>
      </c>
      <c r="U59" s="220" t="str">
        <f t="shared" si="19"/>
        <v>Contínuo</v>
      </c>
      <c r="V59" s="221" t="s">
        <v>217</v>
      </c>
    </row>
    <row r="60" spans="2:22" s="138" customFormat="1" ht="120.75" thickBot="1" x14ac:dyDescent="0.3">
      <c r="B60" s="371" t="s">
        <v>363</v>
      </c>
      <c r="C60" s="215" t="s">
        <v>622</v>
      </c>
      <c r="D60" s="217" t="s">
        <v>613</v>
      </c>
      <c r="E60" s="217" t="s">
        <v>523</v>
      </c>
      <c r="F60" s="218" t="s">
        <v>840</v>
      </c>
      <c r="G60" s="218" t="s">
        <v>712</v>
      </c>
      <c r="H60" s="219" t="s">
        <v>8</v>
      </c>
      <c r="I60" s="219">
        <f>IF(H60="","",VLOOKUP(H60,'Matriz Probabilidade Impacto'!$C$5:$E$10,2,FALSE))</f>
        <v>5</v>
      </c>
      <c r="J60" s="219" t="s">
        <v>21</v>
      </c>
      <c r="K60" s="219">
        <f>IF(J60="","",VLOOKUP(J60,'Matriz Probabilidade Impacto'!$C$16:$D$20,2,FALSE))</f>
        <v>5</v>
      </c>
      <c r="L60" s="219" t="str">
        <f t="shared" si="13"/>
        <v>Risco Médio</v>
      </c>
      <c r="M60" s="219">
        <f t="shared" si="14"/>
        <v>25</v>
      </c>
      <c r="N60" s="219" t="str">
        <f t="shared" si="15"/>
        <v>O risco médio está dentro do apetite a riscos da UFPA, portanto, deve ser apenas monitorado.</v>
      </c>
      <c r="O60" s="219" t="s">
        <v>215</v>
      </c>
      <c r="P60" s="219" t="s">
        <v>215</v>
      </c>
      <c r="Q60" s="219" t="s">
        <v>216</v>
      </c>
      <c r="R60" s="219" t="s">
        <v>215</v>
      </c>
      <c r="S60" s="219" t="s">
        <v>215</v>
      </c>
      <c r="T60" s="217" t="str">
        <f t="shared" si="17"/>
        <v>Monitorar o risco.</v>
      </c>
      <c r="U60" s="220" t="str">
        <f t="shared" si="19"/>
        <v>Contínuo</v>
      </c>
      <c r="V60" s="221" t="s">
        <v>217</v>
      </c>
    </row>
    <row r="61" spans="2:22" s="138" customFormat="1" ht="99.95" customHeight="1" thickBot="1" x14ac:dyDescent="0.3">
      <c r="B61" s="371" t="s">
        <v>364</v>
      </c>
      <c r="C61" s="215" t="s">
        <v>346</v>
      </c>
      <c r="D61" s="217" t="s">
        <v>614</v>
      </c>
      <c r="E61" s="217" t="s">
        <v>531</v>
      </c>
      <c r="F61" s="217" t="s">
        <v>713</v>
      </c>
      <c r="G61" s="218" t="s">
        <v>845</v>
      </c>
      <c r="H61" s="219" t="s">
        <v>8</v>
      </c>
      <c r="I61" s="219">
        <f>IF(H61="","",VLOOKUP(H61,'Matriz Probabilidade Impacto'!$C$5:$E$10,2,FALSE))</f>
        <v>5</v>
      </c>
      <c r="J61" s="219" t="s">
        <v>21</v>
      </c>
      <c r="K61" s="219">
        <f>IF(J61="","",VLOOKUP(J61,'Matriz Probabilidade Impacto'!$C$16:$D$20,2,FALSE))</f>
        <v>5</v>
      </c>
      <c r="L61" s="219" t="str">
        <f t="shared" si="13"/>
        <v>Risco Médio</v>
      </c>
      <c r="M61" s="219">
        <f t="shared" si="14"/>
        <v>25</v>
      </c>
      <c r="N61" s="219" t="str">
        <f t="shared" si="15"/>
        <v>O risco médio está dentro do apetite a riscos da UFPA, portanto, deve ser apenas monitorado.</v>
      </c>
      <c r="O61" s="219" t="s">
        <v>215</v>
      </c>
      <c r="P61" s="219" t="s">
        <v>215</v>
      </c>
      <c r="Q61" s="219" t="s">
        <v>216</v>
      </c>
      <c r="R61" s="219" t="s">
        <v>215</v>
      </c>
      <c r="S61" s="219" t="s">
        <v>215</v>
      </c>
      <c r="T61" s="217" t="str">
        <f t="shared" si="17"/>
        <v>Monitorar o risco.</v>
      </c>
      <c r="U61" s="220" t="str">
        <f t="shared" si="19"/>
        <v>Contínuo</v>
      </c>
      <c r="V61" s="221" t="s">
        <v>217</v>
      </c>
    </row>
    <row r="62" spans="2:22" s="138" customFormat="1" ht="99.95" customHeight="1" thickBot="1" x14ac:dyDescent="0.3">
      <c r="B62" s="371" t="s">
        <v>366</v>
      </c>
      <c r="C62" s="215" t="s">
        <v>348</v>
      </c>
      <c r="D62" s="217" t="s">
        <v>614</v>
      </c>
      <c r="E62" s="217" t="s">
        <v>523</v>
      </c>
      <c r="F62" s="217" t="s">
        <v>713</v>
      </c>
      <c r="G62" s="217" t="s">
        <v>532</v>
      </c>
      <c r="H62" s="219" t="s">
        <v>8</v>
      </c>
      <c r="I62" s="219">
        <f>IF(H62="","",VLOOKUP(H62,'Matriz Probabilidade Impacto'!$C$5:$E$10,2,FALSE))</f>
        <v>5</v>
      </c>
      <c r="J62" s="219" t="s">
        <v>21</v>
      </c>
      <c r="K62" s="219">
        <f>IF(J62="","",VLOOKUP(J62,'Matriz Probabilidade Impacto'!$C$16:$D$20,2,FALSE))</f>
        <v>5</v>
      </c>
      <c r="L62" s="219" t="str">
        <f t="shared" si="13"/>
        <v>Risco Médio</v>
      </c>
      <c r="M62" s="219">
        <f t="shared" si="14"/>
        <v>25</v>
      </c>
      <c r="N62" s="219" t="str">
        <f t="shared" si="15"/>
        <v>O risco médio está dentro do apetite a riscos da UFPA, portanto, deve ser apenas monitorado.</v>
      </c>
      <c r="O62" s="219" t="s">
        <v>215</v>
      </c>
      <c r="P62" s="219" t="s">
        <v>216</v>
      </c>
      <c r="Q62" s="219" t="s">
        <v>216</v>
      </c>
      <c r="R62" s="219" t="s">
        <v>215</v>
      </c>
      <c r="S62" s="219" t="s">
        <v>215</v>
      </c>
      <c r="T62" s="217" t="str">
        <f t="shared" si="17"/>
        <v>Monitorar o risco.</v>
      </c>
      <c r="U62" s="220" t="str">
        <f t="shared" si="19"/>
        <v>Contínuo</v>
      </c>
      <c r="V62" s="221" t="s">
        <v>217</v>
      </c>
    </row>
    <row r="63" spans="2:22" s="138" customFormat="1" ht="99.95" customHeight="1" thickBot="1" x14ac:dyDescent="0.3">
      <c r="B63" s="371" t="s">
        <v>367</v>
      </c>
      <c r="C63" s="215" t="s">
        <v>350</v>
      </c>
      <c r="D63" s="217" t="s">
        <v>614</v>
      </c>
      <c r="E63" s="217" t="s">
        <v>523</v>
      </c>
      <c r="F63" s="217" t="s">
        <v>713</v>
      </c>
      <c r="G63" s="218" t="s">
        <v>846</v>
      </c>
      <c r="H63" s="219" t="s">
        <v>8</v>
      </c>
      <c r="I63" s="219">
        <f>IF(H63="","",VLOOKUP(H63,'Matriz Probabilidade Impacto'!$C$5:$E$10,2,FALSE))</f>
        <v>5</v>
      </c>
      <c r="J63" s="219" t="s">
        <v>21</v>
      </c>
      <c r="K63" s="219">
        <f>IF(J63="","",VLOOKUP(J63,'Matriz Probabilidade Impacto'!$C$16:$D$20,2,FALSE))</f>
        <v>5</v>
      </c>
      <c r="L63" s="219" t="str">
        <f t="shared" si="13"/>
        <v>Risco Médio</v>
      </c>
      <c r="M63" s="219">
        <f t="shared" si="14"/>
        <v>25</v>
      </c>
      <c r="N63" s="219" t="str">
        <f t="shared" si="15"/>
        <v>O risco médio está dentro do apetite a riscos da UFPA, portanto, deve ser apenas monitorado.</v>
      </c>
      <c r="O63" s="219" t="s">
        <v>215</v>
      </c>
      <c r="P63" s="219" t="s">
        <v>215</v>
      </c>
      <c r="Q63" s="219" t="s">
        <v>216</v>
      </c>
      <c r="R63" s="219" t="s">
        <v>215</v>
      </c>
      <c r="S63" s="219" t="s">
        <v>215</v>
      </c>
      <c r="T63" s="217" t="str">
        <f t="shared" si="17"/>
        <v>Monitorar o risco.</v>
      </c>
      <c r="U63" s="220" t="str">
        <f t="shared" si="19"/>
        <v>Contínuo</v>
      </c>
      <c r="V63" s="221" t="s">
        <v>217</v>
      </c>
    </row>
    <row r="64" spans="2:22" s="138" customFormat="1" ht="135.75" thickBot="1" x14ac:dyDescent="0.3">
      <c r="B64" s="371" t="s">
        <v>369</v>
      </c>
      <c r="C64" s="224" t="s">
        <v>581</v>
      </c>
      <c r="D64" s="217" t="s">
        <v>614</v>
      </c>
      <c r="E64" s="217" t="s">
        <v>583</v>
      </c>
      <c r="F64" s="217" t="s">
        <v>713</v>
      </c>
      <c r="G64" s="218" t="s">
        <v>714</v>
      </c>
      <c r="H64" s="219" t="s">
        <v>8</v>
      </c>
      <c r="I64" s="219">
        <f>IF(H64="","",VLOOKUP(H64,'Matriz Probabilidade Impacto'!$C$5:$E$10,2,FALSE))</f>
        <v>5</v>
      </c>
      <c r="J64" s="219" t="s">
        <v>23</v>
      </c>
      <c r="K64" s="219">
        <f>IF(J64="","",VLOOKUP(J64,'Matriz Probabilidade Impacto'!$C$16:$D$20,2,FALSE))</f>
        <v>8</v>
      </c>
      <c r="L64" s="219" t="str">
        <f t="shared" ref="L64:L65" si="25">IF(M64="","",IF(M64&lt;10,"Risco Baixo",IF(M64&lt;40,"Risco Médio",IF(M64&lt;80,"Risco Alto",IF(M64&lt;101,"Risco Extremo")))))</f>
        <v>Risco Alto</v>
      </c>
      <c r="M64" s="219">
        <f t="shared" ref="M64:M65" si="26">IF(J64="","",I64*K64)</f>
        <v>40</v>
      </c>
      <c r="N64" s="219" t="str">
        <f t="shared" ref="N64:N65" si="27">IF(L64="","",IF(L64="Risco Baixo","O risco baixo está dentro do apetite a riscos da UFPA, portanto, deve ser apenas monitorado.",IF(L64="Risco Médio","O risco médio está dentro do apetite a riscos da UFPA, portanto, deve ser apenas monitorado.",IF(L64="Risco Alto","O risco alto deverá ser priorizado para tratamento, pois está fora do limite de apetite tolerado.",IF(L64="Risco Extremo","O risco extremo deverá ser priorizado para tratamento, pois está fora do limite de apetite tolerado.",)))))</f>
        <v>O risco alto deverá ser priorizado para tratamento, pois está fora do limite de apetite tolerado.</v>
      </c>
      <c r="O64" s="219" t="s">
        <v>215</v>
      </c>
      <c r="P64" s="219" t="s">
        <v>215</v>
      </c>
      <c r="Q64" s="219" t="s">
        <v>216</v>
      </c>
      <c r="R64" s="219" t="s">
        <v>215</v>
      </c>
      <c r="S64" s="219" t="s">
        <v>215</v>
      </c>
      <c r="T64" s="218" t="s">
        <v>847</v>
      </c>
      <c r="U64" s="220" t="s">
        <v>715</v>
      </c>
      <c r="V64" s="221" t="s">
        <v>217</v>
      </c>
    </row>
    <row r="65" spans="2:22" s="138" customFormat="1" ht="99.95" customHeight="1" thickBot="1" x14ac:dyDescent="0.3">
      <c r="B65" s="371" t="s">
        <v>371</v>
      </c>
      <c r="C65" s="224" t="s">
        <v>582</v>
      </c>
      <c r="D65" s="217" t="s">
        <v>614</v>
      </c>
      <c r="E65" s="217" t="s">
        <v>523</v>
      </c>
      <c r="F65" s="217" t="s">
        <v>713</v>
      </c>
      <c r="G65" s="217" t="s">
        <v>584</v>
      </c>
      <c r="H65" s="219" t="s">
        <v>8</v>
      </c>
      <c r="I65" s="219">
        <f>IF(H65="","",VLOOKUP(H65,'Matriz Probabilidade Impacto'!$C$5:$E$10,2,FALSE))</f>
        <v>5</v>
      </c>
      <c r="J65" s="219" t="s">
        <v>21</v>
      </c>
      <c r="K65" s="219">
        <f>IF(J65="","",VLOOKUP(J65,'Matriz Probabilidade Impacto'!$C$16:$D$20,2,FALSE))</f>
        <v>5</v>
      </c>
      <c r="L65" s="219" t="str">
        <f t="shared" si="25"/>
        <v>Risco Médio</v>
      </c>
      <c r="M65" s="219">
        <f t="shared" si="26"/>
        <v>25</v>
      </c>
      <c r="N65" s="219" t="str">
        <f t="shared" si="27"/>
        <v>O risco médio está dentro do apetite a riscos da UFPA, portanto, deve ser apenas monitorado.</v>
      </c>
      <c r="O65" s="219" t="s">
        <v>215</v>
      </c>
      <c r="P65" s="219" t="s">
        <v>215</v>
      </c>
      <c r="Q65" s="219" t="s">
        <v>216</v>
      </c>
      <c r="R65" s="219" t="s">
        <v>215</v>
      </c>
      <c r="S65" s="219" t="s">
        <v>215</v>
      </c>
      <c r="T65" s="217" t="str">
        <f t="shared" si="17"/>
        <v>Monitorar o risco.</v>
      </c>
      <c r="U65" s="220" t="str">
        <f t="shared" si="19"/>
        <v>Contínuo</v>
      </c>
      <c r="V65" s="221" t="s">
        <v>217</v>
      </c>
    </row>
    <row r="66" spans="2:22" s="138" customFormat="1" ht="90.75" thickBot="1" x14ac:dyDescent="0.3">
      <c r="B66" s="371" t="s">
        <v>373</v>
      </c>
      <c r="C66" s="215" t="s">
        <v>352</v>
      </c>
      <c r="D66" s="217" t="s">
        <v>613</v>
      </c>
      <c r="E66" s="217" t="s">
        <v>530</v>
      </c>
      <c r="F66" s="218" t="s">
        <v>718</v>
      </c>
      <c r="G66" s="218" t="s">
        <v>848</v>
      </c>
      <c r="H66" s="219" t="s">
        <v>8</v>
      </c>
      <c r="I66" s="219">
        <f>IF(H66="","",VLOOKUP(H66,'Matriz Probabilidade Impacto'!$C$5:$E$10,2,FALSE))</f>
        <v>5</v>
      </c>
      <c r="J66" s="219" t="s">
        <v>19</v>
      </c>
      <c r="K66" s="219">
        <f>IF(J66="","",VLOOKUP(J66,'Matriz Probabilidade Impacto'!$C$16:$D$20,2,FALSE))</f>
        <v>2</v>
      </c>
      <c r="L66" s="219" t="str">
        <f t="shared" si="13"/>
        <v>Risco Médio</v>
      </c>
      <c r="M66" s="219">
        <f t="shared" si="14"/>
        <v>10</v>
      </c>
      <c r="N66" s="219" t="str">
        <f t="shared" si="15"/>
        <v>O risco médio está dentro do apetite a riscos da UFPA, portanto, deve ser apenas monitorado.</v>
      </c>
      <c r="O66" s="219" t="s">
        <v>215</v>
      </c>
      <c r="P66" s="219" t="s">
        <v>215</v>
      </c>
      <c r="Q66" s="219" t="s">
        <v>216</v>
      </c>
      <c r="R66" s="219" t="s">
        <v>215</v>
      </c>
      <c r="S66" s="219" t="s">
        <v>215</v>
      </c>
      <c r="T66" s="217" t="str">
        <f t="shared" si="17"/>
        <v>Monitorar o risco.</v>
      </c>
      <c r="U66" s="220" t="str">
        <f t="shared" si="19"/>
        <v>Contínuo</v>
      </c>
      <c r="V66" s="221" t="s">
        <v>217</v>
      </c>
    </row>
    <row r="67" spans="2:22" s="138" customFormat="1" ht="99.95" customHeight="1" thickBot="1" x14ac:dyDescent="0.3">
      <c r="B67" s="371" t="s">
        <v>375</v>
      </c>
      <c r="C67" s="215" t="s">
        <v>354</v>
      </c>
      <c r="D67" s="217" t="s">
        <v>613</v>
      </c>
      <c r="E67" s="217" t="s">
        <v>523</v>
      </c>
      <c r="F67" s="217" t="s">
        <v>716</v>
      </c>
      <c r="G67" s="217" t="s">
        <v>717</v>
      </c>
      <c r="H67" s="219" t="s">
        <v>8</v>
      </c>
      <c r="I67" s="219">
        <f>IF(H67="","",VLOOKUP(H67,'Matriz Probabilidade Impacto'!$C$5:$E$10,2,FALSE))</f>
        <v>5</v>
      </c>
      <c r="J67" s="219" t="s">
        <v>21</v>
      </c>
      <c r="K67" s="219">
        <f>IF(J67="","",VLOOKUP(J67,'Matriz Probabilidade Impacto'!$C$16:$D$20,2,FALSE))</f>
        <v>5</v>
      </c>
      <c r="L67" s="219" t="str">
        <f t="shared" si="13"/>
        <v>Risco Médio</v>
      </c>
      <c r="M67" s="219">
        <f t="shared" si="14"/>
        <v>25</v>
      </c>
      <c r="N67" s="219" t="str">
        <f t="shared" si="15"/>
        <v>O risco médio está dentro do apetite a riscos da UFPA, portanto, deve ser apenas monitorado.</v>
      </c>
      <c r="O67" s="219" t="s">
        <v>215</v>
      </c>
      <c r="P67" s="219" t="s">
        <v>215</v>
      </c>
      <c r="Q67" s="219" t="s">
        <v>216</v>
      </c>
      <c r="R67" s="219" t="s">
        <v>215</v>
      </c>
      <c r="S67" s="219" t="s">
        <v>215</v>
      </c>
      <c r="T67" s="217" t="str">
        <f t="shared" si="17"/>
        <v>Monitorar o risco.</v>
      </c>
      <c r="U67" s="220" t="str">
        <f t="shared" si="19"/>
        <v>Contínuo</v>
      </c>
      <c r="V67" s="221" t="s">
        <v>217</v>
      </c>
    </row>
    <row r="68" spans="2:22" ht="90.75" thickBot="1" x14ac:dyDescent="0.3">
      <c r="B68" s="371" t="s">
        <v>376</v>
      </c>
      <c r="C68" s="215" t="s">
        <v>626</v>
      </c>
      <c r="D68" s="217" t="s">
        <v>613</v>
      </c>
      <c r="E68" s="217" t="s">
        <v>530</v>
      </c>
      <c r="F68" s="218" t="s">
        <v>718</v>
      </c>
      <c r="G68" s="218" t="s">
        <v>849</v>
      </c>
      <c r="H68" s="219" t="s">
        <v>8</v>
      </c>
      <c r="I68" s="219">
        <f>IF(H68="","",VLOOKUP(H68,'Matriz Probabilidade Impacto'!$C$5:$E$10,2,FALSE))</f>
        <v>5</v>
      </c>
      <c r="J68" s="219" t="s">
        <v>23</v>
      </c>
      <c r="K68" s="219">
        <f>IF(J68="","",VLOOKUP(J68,'Matriz Probabilidade Impacto'!$C$16:$D$20,2,FALSE))</f>
        <v>8</v>
      </c>
      <c r="L68" s="219" t="str">
        <f t="shared" si="13"/>
        <v>Risco Alto</v>
      </c>
      <c r="M68" s="219">
        <f t="shared" si="14"/>
        <v>40</v>
      </c>
      <c r="N68" s="219" t="str">
        <f t="shared" si="15"/>
        <v>O risco alto deverá ser priorizado para tratamento, pois está fora do limite de apetite tolerado.</v>
      </c>
      <c r="O68" s="219" t="s">
        <v>215</v>
      </c>
      <c r="P68" s="219" t="s">
        <v>215</v>
      </c>
      <c r="Q68" s="219" t="s">
        <v>216</v>
      </c>
      <c r="R68" s="219" t="s">
        <v>215</v>
      </c>
      <c r="S68" s="219" t="s">
        <v>215</v>
      </c>
      <c r="T68" s="218" t="s">
        <v>731</v>
      </c>
      <c r="U68" s="220" t="s">
        <v>719</v>
      </c>
      <c r="V68" s="221" t="s">
        <v>217</v>
      </c>
    </row>
    <row r="69" spans="2:22" ht="120.75" thickBot="1" x14ac:dyDescent="0.3">
      <c r="B69" s="371" t="s">
        <v>378</v>
      </c>
      <c r="C69" s="215" t="s">
        <v>357</v>
      </c>
      <c r="D69" s="217" t="s">
        <v>613</v>
      </c>
      <c r="E69" s="217" t="s">
        <v>530</v>
      </c>
      <c r="F69" s="218" t="s">
        <v>840</v>
      </c>
      <c r="G69" s="219" t="s">
        <v>720</v>
      </c>
      <c r="H69" s="219" t="s">
        <v>8</v>
      </c>
      <c r="I69" s="219">
        <f>IF(H69="","",VLOOKUP(H69,'Matriz Probabilidade Impacto'!$C$5:$E$10,2,FALSE))</f>
        <v>5</v>
      </c>
      <c r="J69" s="219" t="s">
        <v>21</v>
      </c>
      <c r="K69" s="219">
        <f>IF(J69="","",VLOOKUP(J69,'Matriz Probabilidade Impacto'!$C$16:$D$20,2,FALSE))</f>
        <v>5</v>
      </c>
      <c r="L69" s="219" t="str">
        <f t="shared" si="13"/>
        <v>Risco Médio</v>
      </c>
      <c r="M69" s="219">
        <f t="shared" si="14"/>
        <v>25</v>
      </c>
      <c r="N69" s="219" t="str">
        <f t="shared" si="15"/>
        <v>O risco médio está dentro do apetite a riscos da UFPA, portanto, deve ser apenas monitorado.</v>
      </c>
      <c r="O69" s="219" t="s">
        <v>215</v>
      </c>
      <c r="P69" s="219" t="s">
        <v>215</v>
      </c>
      <c r="Q69" s="219" t="s">
        <v>216</v>
      </c>
      <c r="R69" s="219" t="s">
        <v>215</v>
      </c>
      <c r="S69" s="219" t="s">
        <v>215</v>
      </c>
      <c r="T69" s="217" t="str">
        <f t="shared" si="17"/>
        <v>Monitorar o risco.</v>
      </c>
      <c r="U69" s="220" t="str">
        <f t="shared" si="19"/>
        <v>Contínuo</v>
      </c>
      <c r="V69" s="221" t="s">
        <v>217</v>
      </c>
    </row>
    <row r="70" spans="2:22" ht="120.75" thickBot="1" x14ac:dyDescent="0.3">
      <c r="B70" s="371" t="s">
        <v>380</v>
      </c>
      <c r="C70" s="215" t="s">
        <v>359</v>
      </c>
      <c r="D70" s="217" t="s">
        <v>613</v>
      </c>
      <c r="E70" s="217" t="s">
        <v>530</v>
      </c>
      <c r="F70" s="218" t="s">
        <v>840</v>
      </c>
      <c r="G70" s="219" t="s">
        <v>720</v>
      </c>
      <c r="H70" s="219" t="s">
        <v>8</v>
      </c>
      <c r="I70" s="219">
        <f>IF(H70="","",VLOOKUP(H70,'Matriz Probabilidade Impacto'!$C$5:$E$10,2,FALSE))</f>
        <v>5</v>
      </c>
      <c r="J70" s="219" t="s">
        <v>21</v>
      </c>
      <c r="K70" s="219">
        <f>IF(J70="","",VLOOKUP(J70,'Matriz Probabilidade Impacto'!$C$16:$D$20,2,FALSE))</f>
        <v>5</v>
      </c>
      <c r="L70" s="219" t="str">
        <f t="shared" si="13"/>
        <v>Risco Médio</v>
      </c>
      <c r="M70" s="219">
        <f t="shared" si="14"/>
        <v>25</v>
      </c>
      <c r="N70" s="219" t="str">
        <f t="shared" si="15"/>
        <v>O risco médio está dentro do apetite a riscos da UFPA, portanto, deve ser apenas monitorado.</v>
      </c>
      <c r="O70" s="219" t="s">
        <v>215</v>
      </c>
      <c r="P70" s="219" t="s">
        <v>215</v>
      </c>
      <c r="Q70" s="219" t="s">
        <v>216</v>
      </c>
      <c r="R70" s="219" t="s">
        <v>215</v>
      </c>
      <c r="S70" s="219" t="s">
        <v>215</v>
      </c>
      <c r="T70" s="217" t="str">
        <f t="shared" si="17"/>
        <v>Monitorar o risco.</v>
      </c>
      <c r="U70" s="220" t="str">
        <f t="shared" si="19"/>
        <v>Contínuo</v>
      </c>
      <c r="V70" s="221" t="s">
        <v>217</v>
      </c>
    </row>
    <row r="71" spans="2:22" ht="120.75" thickBot="1" x14ac:dyDescent="0.3">
      <c r="B71" s="371" t="s">
        <v>382</v>
      </c>
      <c r="C71" s="215" t="s">
        <v>850</v>
      </c>
      <c r="D71" s="217" t="s">
        <v>613</v>
      </c>
      <c r="E71" s="217" t="s">
        <v>530</v>
      </c>
      <c r="F71" s="218" t="s">
        <v>840</v>
      </c>
      <c r="G71" s="219" t="s">
        <v>720</v>
      </c>
      <c r="H71" s="219" t="s">
        <v>8</v>
      </c>
      <c r="I71" s="219">
        <f>IF(H71="","",VLOOKUP(H71,'Matriz Probabilidade Impacto'!$C$5:$E$10,2,FALSE))</f>
        <v>5</v>
      </c>
      <c r="J71" s="219" t="s">
        <v>21</v>
      </c>
      <c r="K71" s="219">
        <f>IF(J71="","",VLOOKUP(J71,'Matriz Probabilidade Impacto'!$C$16:$D$20,2,FALSE))</f>
        <v>5</v>
      </c>
      <c r="L71" s="219" t="str">
        <f t="shared" si="13"/>
        <v>Risco Médio</v>
      </c>
      <c r="M71" s="219">
        <f t="shared" si="14"/>
        <v>25</v>
      </c>
      <c r="N71" s="219" t="str">
        <f t="shared" si="15"/>
        <v>O risco médio está dentro do apetite a riscos da UFPA, portanto, deve ser apenas monitorado.</v>
      </c>
      <c r="O71" s="219" t="s">
        <v>215</v>
      </c>
      <c r="P71" s="219" t="s">
        <v>215</v>
      </c>
      <c r="Q71" s="219" t="s">
        <v>216</v>
      </c>
      <c r="R71" s="219" t="s">
        <v>215</v>
      </c>
      <c r="S71" s="219" t="s">
        <v>215</v>
      </c>
      <c r="T71" s="217" t="str">
        <f t="shared" si="17"/>
        <v>Monitorar o risco.</v>
      </c>
      <c r="U71" s="220" t="str">
        <f t="shared" si="19"/>
        <v>Contínuo</v>
      </c>
      <c r="V71" s="221" t="s">
        <v>217</v>
      </c>
    </row>
    <row r="72" spans="2:22" ht="150.75" thickBot="1" x14ac:dyDescent="0.3">
      <c r="B72" s="371" t="s">
        <v>384</v>
      </c>
      <c r="C72" s="215" t="s">
        <v>362</v>
      </c>
      <c r="D72" s="217" t="s">
        <v>613</v>
      </c>
      <c r="E72" s="217" t="s">
        <v>533</v>
      </c>
      <c r="F72" s="218" t="s">
        <v>841</v>
      </c>
      <c r="G72" s="218" t="s">
        <v>851</v>
      </c>
      <c r="H72" s="219" t="s">
        <v>8</v>
      </c>
      <c r="I72" s="219">
        <f>IF(H72="","",VLOOKUP(H72,'Matriz Probabilidade Impacto'!$C$5:$E$10,2,FALSE))</f>
        <v>5</v>
      </c>
      <c r="J72" s="219" t="s">
        <v>23</v>
      </c>
      <c r="K72" s="219">
        <f>IF(J72="","",VLOOKUP(J72,'Matriz Probabilidade Impacto'!$C$16:$D$20,2,FALSE))</f>
        <v>8</v>
      </c>
      <c r="L72" s="219" t="str">
        <f t="shared" si="13"/>
        <v>Risco Alto</v>
      </c>
      <c r="M72" s="219">
        <f t="shared" si="14"/>
        <v>40</v>
      </c>
      <c r="N72" s="219" t="str">
        <f t="shared" si="15"/>
        <v>O risco alto deverá ser priorizado para tratamento, pois está fora do limite de apetite tolerado.</v>
      </c>
      <c r="O72" s="219" t="s">
        <v>215</v>
      </c>
      <c r="P72" s="219" t="s">
        <v>216</v>
      </c>
      <c r="Q72" s="219" t="s">
        <v>216</v>
      </c>
      <c r="R72" s="219" t="s">
        <v>215</v>
      </c>
      <c r="S72" s="219" t="s">
        <v>215</v>
      </c>
      <c r="T72" s="218" t="s">
        <v>732</v>
      </c>
      <c r="U72" s="220" t="s">
        <v>721</v>
      </c>
      <c r="V72" s="221" t="s">
        <v>217</v>
      </c>
    </row>
    <row r="73" spans="2:22" ht="99.95" customHeight="1" thickBot="1" x14ac:dyDescent="0.3">
      <c r="B73" s="371" t="s">
        <v>386</v>
      </c>
      <c r="C73" s="215" t="s">
        <v>627</v>
      </c>
      <c r="D73" s="225" t="s">
        <v>615</v>
      </c>
      <c r="E73" s="226" t="s">
        <v>534</v>
      </c>
      <c r="F73" s="218" t="s">
        <v>852</v>
      </c>
      <c r="G73" s="218" t="s">
        <v>722</v>
      </c>
      <c r="H73" s="219" t="s">
        <v>6</v>
      </c>
      <c r="I73" s="219">
        <f>IF(H73="","",VLOOKUP(H73,'Matriz Probabilidade Impacto'!$C$5:$E$10,2,FALSE))</f>
        <v>2</v>
      </c>
      <c r="J73" s="219" t="s">
        <v>25</v>
      </c>
      <c r="K73" s="219">
        <f>IF(J73="","",VLOOKUP(J73,'Matriz Probabilidade Impacto'!$C$16:$D$20,2,FALSE))</f>
        <v>10</v>
      </c>
      <c r="L73" s="219" t="str">
        <f t="shared" si="13"/>
        <v>Risco Médio</v>
      </c>
      <c r="M73" s="219">
        <f t="shared" si="14"/>
        <v>20</v>
      </c>
      <c r="N73" s="219" t="str">
        <f t="shared" si="15"/>
        <v>O risco médio está dentro do apetite a riscos da UFPA, portanto, deve ser apenas monitorado.</v>
      </c>
      <c r="O73" s="219" t="s">
        <v>215</v>
      </c>
      <c r="P73" s="219" t="s">
        <v>215</v>
      </c>
      <c r="Q73" s="219" t="s">
        <v>215</v>
      </c>
      <c r="R73" s="219" t="s">
        <v>215</v>
      </c>
      <c r="S73" s="219" t="s">
        <v>215</v>
      </c>
      <c r="T73" s="217" t="str">
        <f t="shared" si="17"/>
        <v>Monitorar o risco.</v>
      </c>
      <c r="U73" s="220" t="str">
        <f t="shared" si="19"/>
        <v>Contínuo</v>
      </c>
      <c r="V73" s="221" t="s">
        <v>535</v>
      </c>
    </row>
    <row r="74" spans="2:22" ht="99.95" customHeight="1" thickBot="1" x14ac:dyDescent="0.3">
      <c r="B74" s="371" t="s">
        <v>388</v>
      </c>
      <c r="C74" s="215" t="s">
        <v>365</v>
      </c>
      <c r="D74" s="225" t="s">
        <v>615</v>
      </c>
      <c r="E74" s="226" t="s">
        <v>534</v>
      </c>
      <c r="F74" s="218" t="s">
        <v>852</v>
      </c>
      <c r="G74" s="218" t="s">
        <v>722</v>
      </c>
      <c r="H74" s="219" t="s">
        <v>6</v>
      </c>
      <c r="I74" s="219">
        <f>IF(H74="","",VLOOKUP(H74,'Matriz Probabilidade Impacto'!$C$5:$E$10,2,FALSE))</f>
        <v>2</v>
      </c>
      <c r="J74" s="219" t="s">
        <v>25</v>
      </c>
      <c r="K74" s="219">
        <f>IF(J74="","",VLOOKUP(J74,'Matriz Probabilidade Impacto'!$C$16:$D$20,2,FALSE))</f>
        <v>10</v>
      </c>
      <c r="L74" s="219" t="str">
        <f t="shared" si="13"/>
        <v>Risco Médio</v>
      </c>
      <c r="M74" s="219">
        <f t="shared" si="14"/>
        <v>20</v>
      </c>
      <c r="N74" s="219" t="str">
        <f t="shared" si="15"/>
        <v>O risco médio está dentro do apetite a riscos da UFPA, portanto, deve ser apenas monitorado.</v>
      </c>
      <c r="O74" s="219" t="s">
        <v>215</v>
      </c>
      <c r="P74" s="219" t="s">
        <v>215</v>
      </c>
      <c r="Q74" s="219" t="s">
        <v>215</v>
      </c>
      <c r="R74" s="219" t="s">
        <v>215</v>
      </c>
      <c r="S74" s="219" t="s">
        <v>215</v>
      </c>
      <c r="T74" s="217" t="str">
        <f t="shared" si="17"/>
        <v>Monitorar o risco.</v>
      </c>
      <c r="U74" s="220" t="str">
        <f t="shared" si="19"/>
        <v>Contínuo</v>
      </c>
      <c r="V74" s="221" t="s">
        <v>535</v>
      </c>
    </row>
    <row r="75" spans="2:22" ht="99.95" customHeight="1" thickBot="1" x14ac:dyDescent="0.3">
      <c r="B75" s="371" t="s">
        <v>390</v>
      </c>
      <c r="C75" s="215" t="s">
        <v>628</v>
      </c>
      <c r="D75" s="225" t="s">
        <v>615</v>
      </c>
      <c r="E75" s="226" t="s">
        <v>534</v>
      </c>
      <c r="F75" s="218" t="s">
        <v>852</v>
      </c>
      <c r="G75" s="218" t="s">
        <v>722</v>
      </c>
      <c r="H75" s="219" t="s">
        <v>6</v>
      </c>
      <c r="I75" s="219">
        <f>IF(H75="","",VLOOKUP(H75,'Matriz Probabilidade Impacto'!$C$5:$E$10,2,FALSE))</f>
        <v>2</v>
      </c>
      <c r="J75" s="219" t="s">
        <v>23</v>
      </c>
      <c r="K75" s="219">
        <f>IF(J75="","",VLOOKUP(J75,'Matriz Probabilidade Impacto'!$C$16:$D$20,2,FALSE))</f>
        <v>8</v>
      </c>
      <c r="L75" s="219" t="str">
        <f t="shared" si="13"/>
        <v>Risco Médio</v>
      </c>
      <c r="M75" s="219">
        <f t="shared" si="14"/>
        <v>16</v>
      </c>
      <c r="N75" s="219" t="str">
        <f t="shared" si="15"/>
        <v>O risco médio está dentro do apetite a riscos da UFPA, portanto, deve ser apenas monitorado.</v>
      </c>
      <c r="O75" s="219" t="s">
        <v>215</v>
      </c>
      <c r="P75" s="219" t="s">
        <v>215</v>
      </c>
      <c r="Q75" s="219" t="s">
        <v>215</v>
      </c>
      <c r="R75" s="219" t="s">
        <v>215</v>
      </c>
      <c r="S75" s="219" t="s">
        <v>215</v>
      </c>
      <c r="T75" s="217" t="str">
        <f t="shared" si="17"/>
        <v>Monitorar o risco.</v>
      </c>
      <c r="U75" s="220" t="str">
        <f t="shared" si="19"/>
        <v>Contínuo</v>
      </c>
      <c r="V75" s="221" t="s">
        <v>535</v>
      </c>
    </row>
    <row r="76" spans="2:22" ht="99.95" customHeight="1" thickBot="1" x14ac:dyDescent="0.3">
      <c r="B76" s="371" t="s">
        <v>392</v>
      </c>
      <c r="C76" s="215" t="s">
        <v>368</v>
      </c>
      <c r="D76" s="225" t="s">
        <v>615</v>
      </c>
      <c r="E76" s="226" t="s">
        <v>534</v>
      </c>
      <c r="F76" s="218" t="s">
        <v>852</v>
      </c>
      <c r="G76" s="218" t="s">
        <v>722</v>
      </c>
      <c r="H76" s="219" t="s">
        <v>6</v>
      </c>
      <c r="I76" s="219">
        <f>IF(H76="","",VLOOKUP(H76,'Matriz Probabilidade Impacto'!$C$5:$E$10,2,FALSE))</f>
        <v>2</v>
      </c>
      <c r="J76" s="219" t="s">
        <v>23</v>
      </c>
      <c r="K76" s="219">
        <f>IF(J76="","",VLOOKUP(J76,'Matriz Probabilidade Impacto'!$C$16:$D$20,2,FALSE))</f>
        <v>8</v>
      </c>
      <c r="L76" s="219" t="str">
        <f t="shared" si="13"/>
        <v>Risco Médio</v>
      </c>
      <c r="M76" s="219">
        <f t="shared" si="14"/>
        <v>16</v>
      </c>
      <c r="N76" s="219" t="str">
        <f t="shared" si="15"/>
        <v>O risco médio está dentro do apetite a riscos da UFPA, portanto, deve ser apenas monitorado.</v>
      </c>
      <c r="O76" s="219" t="s">
        <v>215</v>
      </c>
      <c r="P76" s="219" t="s">
        <v>215</v>
      </c>
      <c r="Q76" s="219" t="s">
        <v>215</v>
      </c>
      <c r="R76" s="219" t="s">
        <v>215</v>
      </c>
      <c r="S76" s="219" t="s">
        <v>215</v>
      </c>
      <c r="T76" s="217" t="str">
        <f t="shared" si="17"/>
        <v>Monitorar o risco.</v>
      </c>
      <c r="U76" s="220" t="str">
        <f t="shared" si="19"/>
        <v>Contínuo</v>
      </c>
      <c r="V76" s="221" t="s">
        <v>535</v>
      </c>
    </row>
    <row r="77" spans="2:22" ht="99.95" customHeight="1" thickBot="1" x14ac:dyDescent="0.3">
      <c r="B77" s="371" t="s">
        <v>394</v>
      </c>
      <c r="C77" s="215" t="s">
        <v>370</v>
      </c>
      <c r="D77" s="225" t="s">
        <v>615</v>
      </c>
      <c r="E77" s="226" t="s">
        <v>534</v>
      </c>
      <c r="F77" s="218" t="s">
        <v>852</v>
      </c>
      <c r="G77" s="218" t="s">
        <v>722</v>
      </c>
      <c r="H77" s="219" t="s">
        <v>6</v>
      </c>
      <c r="I77" s="219">
        <f>IF(H77="","",VLOOKUP(H77,'Matriz Probabilidade Impacto'!$C$5:$E$10,2,FALSE))</f>
        <v>2</v>
      </c>
      <c r="J77" s="219" t="s">
        <v>25</v>
      </c>
      <c r="K77" s="219">
        <f>IF(J77="","",VLOOKUP(J77,'Matriz Probabilidade Impacto'!$C$16:$D$20,2,FALSE))</f>
        <v>10</v>
      </c>
      <c r="L77" s="219" t="str">
        <f t="shared" si="13"/>
        <v>Risco Médio</v>
      </c>
      <c r="M77" s="219">
        <f t="shared" si="14"/>
        <v>20</v>
      </c>
      <c r="N77" s="219" t="str">
        <f t="shared" si="15"/>
        <v>O risco médio está dentro do apetite a riscos da UFPA, portanto, deve ser apenas monitorado.</v>
      </c>
      <c r="O77" s="219" t="s">
        <v>215</v>
      </c>
      <c r="P77" s="219" t="s">
        <v>215</v>
      </c>
      <c r="Q77" s="219" t="s">
        <v>215</v>
      </c>
      <c r="R77" s="219" t="s">
        <v>215</v>
      </c>
      <c r="S77" s="219" t="s">
        <v>215</v>
      </c>
      <c r="T77" s="217" t="str">
        <f t="shared" si="17"/>
        <v>Monitorar o risco.</v>
      </c>
      <c r="U77" s="220" t="str">
        <f t="shared" si="19"/>
        <v>Contínuo</v>
      </c>
      <c r="V77" s="221" t="s">
        <v>535</v>
      </c>
    </row>
    <row r="78" spans="2:22" ht="99.95" customHeight="1" thickBot="1" x14ac:dyDescent="0.3">
      <c r="B78" s="371" t="s">
        <v>396</v>
      </c>
      <c r="C78" s="215" t="s">
        <v>372</v>
      </c>
      <c r="D78" s="225" t="s">
        <v>615</v>
      </c>
      <c r="E78" s="219" t="s">
        <v>723</v>
      </c>
      <c r="F78" s="218" t="s">
        <v>724</v>
      </c>
      <c r="G78" s="218" t="s">
        <v>853</v>
      </c>
      <c r="H78" s="219" t="s">
        <v>220</v>
      </c>
      <c r="I78" s="219">
        <f>IF(H78="","",VLOOKUP(H78,'Matriz Probabilidade Impacto'!$C$5:$E$10,2,FALSE))</f>
        <v>8</v>
      </c>
      <c r="J78" s="219" t="s">
        <v>17</v>
      </c>
      <c r="K78" s="219">
        <f>IF(J78="","",VLOOKUP(J78,'Matriz Probabilidade Impacto'!$C$16:$D$20,2,FALSE))</f>
        <v>1</v>
      </c>
      <c r="L78" s="219" t="str">
        <f t="shared" si="13"/>
        <v>Risco Baixo</v>
      </c>
      <c r="M78" s="219">
        <f t="shared" si="14"/>
        <v>8</v>
      </c>
      <c r="N78" s="219" t="str">
        <f t="shared" si="15"/>
        <v>O risco baixo está dentro do apetite a riscos da UFPA, portanto, deve ser apenas monitorado.</v>
      </c>
      <c r="O78" s="219" t="s">
        <v>215</v>
      </c>
      <c r="P78" s="219" t="s">
        <v>215</v>
      </c>
      <c r="Q78" s="219" t="s">
        <v>216</v>
      </c>
      <c r="R78" s="219" t="s">
        <v>215</v>
      </c>
      <c r="S78" s="219" t="s">
        <v>215</v>
      </c>
      <c r="T78" s="217" t="str">
        <f t="shared" si="17"/>
        <v>Monitorar o risco.</v>
      </c>
      <c r="U78" s="220" t="str">
        <f t="shared" si="19"/>
        <v>Contínuo</v>
      </c>
      <c r="V78" s="221" t="s">
        <v>217</v>
      </c>
    </row>
    <row r="79" spans="2:22" ht="99.95" customHeight="1" thickBot="1" x14ac:dyDescent="0.3">
      <c r="B79" s="371" t="s">
        <v>398</v>
      </c>
      <c r="C79" s="215" t="s">
        <v>374</v>
      </c>
      <c r="D79" s="225" t="s">
        <v>615</v>
      </c>
      <c r="E79" s="219" t="s">
        <v>723</v>
      </c>
      <c r="F79" s="218" t="s">
        <v>724</v>
      </c>
      <c r="G79" s="218" t="s">
        <v>853</v>
      </c>
      <c r="H79" s="219" t="s">
        <v>220</v>
      </c>
      <c r="I79" s="219">
        <f>IF(H79="","",VLOOKUP(H79,'Matriz Probabilidade Impacto'!$C$5:$E$10,2,FALSE))</f>
        <v>8</v>
      </c>
      <c r="J79" s="219" t="s">
        <v>17</v>
      </c>
      <c r="K79" s="219">
        <f>IF(J79="","",VLOOKUP(J79,'Matriz Probabilidade Impacto'!$C$16:$D$20,2,FALSE))</f>
        <v>1</v>
      </c>
      <c r="L79" s="219" t="str">
        <f t="shared" si="13"/>
        <v>Risco Baixo</v>
      </c>
      <c r="M79" s="219">
        <f t="shared" si="14"/>
        <v>8</v>
      </c>
      <c r="N79" s="219" t="str">
        <f t="shared" si="15"/>
        <v>O risco baixo está dentro do apetite a riscos da UFPA, portanto, deve ser apenas monitorado.</v>
      </c>
      <c r="O79" s="219" t="s">
        <v>215</v>
      </c>
      <c r="P79" s="219" t="s">
        <v>215</v>
      </c>
      <c r="Q79" s="219" t="s">
        <v>216</v>
      </c>
      <c r="R79" s="219" t="s">
        <v>215</v>
      </c>
      <c r="S79" s="219" t="s">
        <v>215</v>
      </c>
      <c r="T79" s="217" t="str">
        <f t="shared" si="17"/>
        <v>Monitorar o risco.</v>
      </c>
      <c r="U79" s="220" t="str">
        <f t="shared" si="19"/>
        <v>Contínuo</v>
      </c>
      <c r="V79" s="221" t="s">
        <v>217</v>
      </c>
    </row>
    <row r="80" spans="2:22" ht="99.95" customHeight="1" thickBot="1" x14ac:dyDescent="0.3">
      <c r="B80" s="371" t="s">
        <v>399</v>
      </c>
      <c r="C80" s="215" t="s">
        <v>629</v>
      </c>
      <c r="D80" s="225" t="s">
        <v>615</v>
      </c>
      <c r="E80" s="219" t="s">
        <v>723</v>
      </c>
      <c r="F80" s="218" t="s">
        <v>724</v>
      </c>
      <c r="G80" s="218" t="s">
        <v>853</v>
      </c>
      <c r="H80" s="219" t="s">
        <v>220</v>
      </c>
      <c r="I80" s="219">
        <f>IF(H80="","",VLOOKUP(H80,'Matriz Probabilidade Impacto'!$C$5:$E$10,2,FALSE))</f>
        <v>8</v>
      </c>
      <c r="J80" s="219" t="s">
        <v>17</v>
      </c>
      <c r="K80" s="219">
        <f>IF(J80="","",VLOOKUP(J80,'Matriz Probabilidade Impacto'!$C$16:$D$20,2,FALSE))</f>
        <v>1</v>
      </c>
      <c r="L80" s="219" t="str">
        <f t="shared" si="13"/>
        <v>Risco Baixo</v>
      </c>
      <c r="M80" s="219">
        <f t="shared" si="14"/>
        <v>8</v>
      </c>
      <c r="N80" s="219" t="str">
        <f t="shared" si="15"/>
        <v>O risco baixo está dentro do apetite a riscos da UFPA, portanto, deve ser apenas monitorado.</v>
      </c>
      <c r="O80" s="219" t="s">
        <v>215</v>
      </c>
      <c r="P80" s="219" t="s">
        <v>215</v>
      </c>
      <c r="Q80" s="219" t="s">
        <v>216</v>
      </c>
      <c r="R80" s="219" t="s">
        <v>215</v>
      </c>
      <c r="S80" s="219" t="s">
        <v>215</v>
      </c>
      <c r="T80" s="217" t="str">
        <f t="shared" si="17"/>
        <v>Monitorar o risco.</v>
      </c>
      <c r="U80" s="220" t="str">
        <f t="shared" si="19"/>
        <v>Contínuo</v>
      </c>
      <c r="V80" s="221" t="s">
        <v>217</v>
      </c>
    </row>
    <row r="81" spans="2:22" ht="99.95" customHeight="1" thickBot="1" x14ac:dyDescent="0.3">
      <c r="B81" s="371" t="s">
        <v>401</v>
      </c>
      <c r="C81" s="215" t="s">
        <v>377</v>
      </c>
      <c r="D81" s="225" t="s">
        <v>615</v>
      </c>
      <c r="E81" s="219" t="s">
        <v>537</v>
      </c>
      <c r="F81" s="218" t="s">
        <v>724</v>
      </c>
      <c r="G81" s="218" t="s">
        <v>725</v>
      </c>
      <c r="H81" s="219" t="s">
        <v>8</v>
      </c>
      <c r="I81" s="219">
        <f>IF(H81="","",VLOOKUP(H81,'Matriz Probabilidade Impacto'!$C$5:$E$10,2,FALSE))</f>
        <v>5</v>
      </c>
      <c r="J81" s="219" t="s">
        <v>21</v>
      </c>
      <c r="K81" s="219">
        <f>IF(J81="","",VLOOKUP(J81,'Matriz Probabilidade Impacto'!$C$16:$D$20,2,FALSE))</f>
        <v>5</v>
      </c>
      <c r="L81" s="219" t="str">
        <f t="shared" si="13"/>
        <v>Risco Médio</v>
      </c>
      <c r="M81" s="219">
        <f t="shared" si="14"/>
        <v>25</v>
      </c>
      <c r="N81" s="219" t="str">
        <f t="shared" si="15"/>
        <v>O risco médio está dentro do apetite a riscos da UFPA, portanto, deve ser apenas monitorado.</v>
      </c>
      <c r="O81" s="219" t="s">
        <v>215</v>
      </c>
      <c r="P81" s="219" t="s">
        <v>215</v>
      </c>
      <c r="Q81" s="219" t="s">
        <v>216</v>
      </c>
      <c r="R81" s="219" t="s">
        <v>215</v>
      </c>
      <c r="S81" s="219" t="s">
        <v>215</v>
      </c>
      <c r="T81" s="217" t="str">
        <f t="shared" si="17"/>
        <v>Monitorar o risco.</v>
      </c>
      <c r="U81" s="220" t="str">
        <f t="shared" si="19"/>
        <v>Contínuo</v>
      </c>
      <c r="V81" s="221" t="s">
        <v>217</v>
      </c>
    </row>
    <row r="82" spans="2:22" ht="120.75" thickBot="1" x14ac:dyDescent="0.3">
      <c r="B82" s="371" t="s">
        <v>403</v>
      </c>
      <c r="C82" s="215" t="s">
        <v>379</v>
      </c>
      <c r="D82" s="225" t="s">
        <v>615</v>
      </c>
      <c r="E82" s="219" t="s">
        <v>727</v>
      </c>
      <c r="F82" s="218" t="s">
        <v>726</v>
      </c>
      <c r="G82" s="218" t="s">
        <v>728</v>
      </c>
      <c r="H82" s="219" t="s">
        <v>8</v>
      </c>
      <c r="I82" s="219">
        <f>IF(H82="","",VLOOKUP(H82,'Matriz Probabilidade Impacto'!$C$5:$E$10,2,FALSE))</f>
        <v>5</v>
      </c>
      <c r="J82" s="219" t="s">
        <v>23</v>
      </c>
      <c r="K82" s="219">
        <f>IF(J82="","",VLOOKUP(J82,'Matriz Probabilidade Impacto'!$C$16:$D$20,2,FALSE))</f>
        <v>8</v>
      </c>
      <c r="L82" s="219" t="str">
        <f t="shared" si="13"/>
        <v>Risco Alto</v>
      </c>
      <c r="M82" s="219">
        <f t="shared" si="14"/>
        <v>40</v>
      </c>
      <c r="N82" s="219" t="str">
        <f t="shared" si="15"/>
        <v>O risco alto deverá ser priorizado para tratamento, pois está fora do limite de apetite tolerado.</v>
      </c>
      <c r="O82" s="219" t="s">
        <v>215</v>
      </c>
      <c r="P82" s="219" t="s">
        <v>215</v>
      </c>
      <c r="Q82" s="219" t="s">
        <v>216</v>
      </c>
      <c r="R82" s="219" t="s">
        <v>215</v>
      </c>
      <c r="S82" s="219" t="s">
        <v>215</v>
      </c>
      <c r="T82" s="218" t="s">
        <v>854</v>
      </c>
      <c r="U82" s="220" t="s">
        <v>733</v>
      </c>
      <c r="V82" s="221" t="s">
        <v>217</v>
      </c>
    </row>
    <row r="83" spans="2:22" ht="99.95" customHeight="1" thickBot="1" x14ac:dyDescent="0.3">
      <c r="B83" s="371" t="s">
        <v>405</v>
      </c>
      <c r="C83" s="215" t="s">
        <v>381</v>
      </c>
      <c r="D83" s="225" t="s">
        <v>615</v>
      </c>
      <c r="E83" s="219" t="s">
        <v>537</v>
      </c>
      <c r="F83" s="218" t="s">
        <v>724</v>
      </c>
      <c r="G83" s="218" t="s">
        <v>734</v>
      </c>
      <c r="H83" s="219" t="s">
        <v>8</v>
      </c>
      <c r="I83" s="219">
        <f>IF(H83="","",VLOOKUP(H83,'Matriz Probabilidade Impacto'!$C$5:$E$10,2,FALSE))</f>
        <v>5</v>
      </c>
      <c r="J83" s="219" t="s">
        <v>21</v>
      </c>
      <c r="K83" s="219">
        <f>IF(J83="","",VLOOKUP(J83,'Matriz Probabilidade Impacto'!$C$16:$D$20,2,FALSE))</f>
        <v>5</v>
      </c>
      <c r="L83" s="219" t="str">
        <f t="shared" si="13"/>
        <v>Risco Médio</v>
      </c>
      <c r="M83" s="219">
        <f t="shared" si="14"/>
        <v>25</v>
      </c>
      <c r="N83" s="219" t="str">
        <f t="shared" si="15"/>
        <v>O risco médio está dentro do apetite a riscos da UFPA, portanto, deve ser apenas monitorado.</v>
      </c>
      <c r="O83" s="219" t="s">
        <v>215</v>
      </c>
      <c r="P83" s="219" t="s">
        <v>215</v>
      </c>
      <c r="Q83" s="219" t="s">
        <v>216</v>
      </c>
      <c r="R83" s="219" t="s">
        <v>215</v>
      </c>
      <c r="S83" s="219" t="s">
        <v>215</v>
      </c>
      <c r="T83" s="217" t="str">
        <f t="shared" si="17"/>
        <v>Monitorar o risco.</v>
      </c>
      <c r="U83" s="220" t="str">
        <f t="shared" si="19"/>
        <v>Contínuo</v>
      </c>
      <c r="V83" s="221" t="s">
        <v>217</v>
      </c>
    </row>
    <row r="84" spans="2:22" ht="99.95" customHeight="1" thickBot="1" x14ac:dyDescent="0.3">
      <c r="B84" s="371" t="s">
        <v>407</v>
      </c>
      <c r="C84" s="215" t="s">
        <v>383</v>
      </c>
      <c r="D84" s="225" t="s">
        <v>615</v>
      </c>
      <c r="E84" s="219" t="s">
        <v>538</v>
      </c>
      <c r="F84" s="218" t="s">
        <v>724</v>
      </c>
      <c r="G84" s="218" t="s">
        <v>744</v>
      </c>
      <c r="H84" s="219" t="s">
        <v>8</v>
      </c>
      <c r="I84" s="219">
        <f>IF(H84="","",VLOOKUP(H84,'Matriz Probabilidade Impacto'!$C$5:$E$10,2,FALSE))</f>
        <v>5</v>
      </c>
      <c r="J84" s="219" t="s">
        <v>19</v>
      </c>
      <c r="K84" s="219">
        <f>IF(J84="","",VLOOKUP(J84,'Matriz Probabilidade Impacto'!$C$16:$D$20,2,FALSE))</f>
        <v>2</v>
      </c>
      <c r="L84" s="219" t="str">
        <f t="shared" si="13"/>
        <v>Risco Médio</v>
      </c>
      <c r="M84" s="219">
        <f t="shared" si="14"/>
        <v>10</v>
      </c>
      <c r="N84" s="219" t="str">
        <f t="shared" si="15"/>
        <v>O risco médio está dentro do apetite a riscos da UFPA, portanto, deve ser apenas monitorado.</v>
      </c>
      <c r="O84" s="219" t="s">
        <v>215</v>
      </c>
      <c r="P84" s="219" t="s">
        <v>215</v>
      </c>
      <c r="Q84" s="219" t="s">
        <v>216</v>
      </c>
      <c r="R84" s="219" t="s">
        <v>215</v>
      </c>
      <c r="S84" s="219" t="s">
        <v>215</v>
      </c>
      <c r="T84" s="217" t="str">
        <f t="shared" si="17"/>
        <v>Monitorar o risco.</v>
      </c>
      <c r="U84" s="220" t="str">
        <f t="shared" si="19"/>
        <v>Contínuo</v>
      </c>
      <c r="V84" s="221" t="s">
        <v>217</v>
      </c>
    </row>
    <row r="85" spans="2:22" ht="99.95" customHeight="1" thickBot="1" x14ac:dyDescent="0.3">
      <c r="B85" s="371" t="s">
        <v>409</v>
      </c>
      <c r="C85" s="215" t="s">
        <v>385</v>
      </c>
      <c r="D85" s="225" t="s">
        <v>615</v>
      </c>
      <c r="E85" s="219" t="s">
        <v>539</v>
      </c>
      <c r="F85" s="218" t="s">
        <v>735</v>
      </c>
      <c r="G85" s="218" t="s">
        <v>855</v>
      </c>
      <c r="H85" s="219" t="s">
        <v>8</v>
      </c>
      <c r="I85" s="219">
        <f>IF(H85="","",VLOOKUP(H85,'Matriz Probabilidade Impacto'!$C$5:$E$10,2,FALSE))</f>
        <v>5</v>
      </c>
      <c r="J85" s="219" t="s">
        <v>23</v>
      </c>
      <c r="K85" s="219">
        <f>IF(J85="","",VLOOKUP(J85,'Matriz Probabilidade Impacto'!$C$16:$D$20,2,FALSE))</f>
        <v>8</v>
      </c>
      <c r="L85" s="219" t="str">
        <f t="shared" si="13"/>
        <v>Risco Alto</v>
      </c>
      <c r="M85" s="219">
        <f t="shared" si="14"/>
        <v>40</v>
      </c>
      <c r="N85" s="219" t="str">
        <f t="shared" si="15"/>
        <v>O risco alto deverá ser priorizado para tratamento, pois está fora do limite de apetite tolerado.</v>
      </c>
      <c r="O85" s="219" t="s">
        <v>215</v>
      </c>
      <c r="P85" s="219" t="s">
        <v>215</v>
      </c>
      <c r="Q85" s="219" t="s">
        <v>216</v>
      </c>
      <c r="R85" s="219" t="s">
        <v>215</v>
      </c>
      <c r="S85" s="219" t="s">
        <v>215</v>
      </c>
      <c r="T85" s="218" t="s">
        <v>736</v>
      </c>
      <c r="U85" s="220" t="s">
        <v>737</v>
      </c>
      <c r="V85" s="221" t="s">
        <v>217</v>
      </c>
    </row>
    <row r="86" spans="2:22" ht="99.95" customHeight="1" thickBot="1" x14ac:dyDescent="0.3">
      <c r="B86" s="371" t="s">
        <v>411</v>
      </c>
      <c r="C86" s="215" t="s">
        <v>387</v>
      </c>
      <c r="D86" s="225" t="s">
        <v>615</v>
      </c>
      <c r="E86" s="219" t="s">
        <v>538</v>
      </c>
      <c r="F86" s="218" t="s">
        <v>724</v>
      </c>
      <c r="G86" s="218" t="s">
        <v>744</v>
      </c>
      <c r="H86" s="219" t="s">
        <v>8</v>
      </c>
      <c r="I86" s="219">
        <f>IF(H86="","",VLOOKUP(H86,'Matriz Probabilidade Impacto'!$C$5:$E$10,2,FALSE))</f>
        <v>5</v>
      </c>
      <c r="J86" s="219" t="s">
        <v>19</v>
      </c>
      <c r="K86" s="219">
        <f>IF(J86="","",VLOOKUP(J86,'Matriz Probabilidade Impacto'!$C$16:$D$20,2,FALSE))</f>
        <v>2</v>
      </c>
      <c r="L86" s="219" t="str">
        <f t="shared" si="13"/>
        <v>Risco Médio</v>
      </c>
      <c r="M86" s="219">
        <f t="shared" si="14"/>
        <v>10</v>
      </c>
      <c r="N86" s="219" t="str">
        <f t="shared" si="15"/>
        <v>O risco médio está dentro do apetite a riscos da UFPA, portanto, deve ser apenas monitorado.</v>
      </c>
      <c r="O86" s="219" t="s">
        <v>215</v>
      </c>
      <c r="P86" s="219" t="s">
        <v>215</v>
      </c>
      <c r="Q86" s="219" t="s">
        <v>216</v>
      </c>
      <c r="R86" s="219" t="s">
        <v>215</v>
      </c>
      <c r="S86" s="219" t="s">
        <v>215</v>
      </c>
      <c r="T86" s="217" t="str">
        <f t="shared" si="17"/>
        <v>Monitorar o risco.</v>
      </c>
      <c r="U86" s="220" t="str">
        <f t="shared" si="19"/>
        <v>Contínuo</v>
      </c>
      <c r="V86" s="221" t="s">
        <v>217</v>
      </c>
    </row>
    <row r="87" spans="2:22" ht="99.95" customHeight="1" thickBot="1" x14ac:dyDescent="0.3">
      <c r="B87" s="371" t="s">
        <v>413</v>
      </c>
      <c r="C87" s="215" t="s">
        <v>389</v>
      </c>
      <c r="D87" s="225" t="s">
        <v>615</v>
      </c>
      <c r="E87" s="219" t="s">
        <v>540</v>
      </c>
      <c r="F87" s="218" t="s">
        <v>738</v>
      </c>
      <c r="G87" s="218" t="s">
        <v>541</v>
      </c>
      <c r="H87" s="219" t="s">
        <v>8</v>
      </c>
      <c r="I87" s="219">
        <f>IF(H87="","",VLOOKUP(H87,'Matriz Probabilidade Impacto'!$C$5:$E$10,2,FALSE))</f>
        <v>5</v>
      </c>
      <c r="J87" s="219" t="s">
        <v>23</v>
      </c>
      <c r="K87" s="219">
        <f>IF(J87="","",VLOOKUP(J87,'Matriz Probabilidade Impacto'!$C$16:$D$20,2,FALSE))</f>
        <v>8</v>
      </c>
      <c r="L87" s="219" t="str">
        <f t="shared" si="13"/>
        <v>Risco Alto</v>
      </c>
      <c r="M87" s="219">
        <f t="shared" si="14"/>
        <v>40</v>
      </c>
      <c r="N87" s="219" t="str">
        <f t="shared" si="15"/>
        <v>O risco alto deverá ser priorizado para tratamento, pois está fora do limite de apetite tolerado.</v>
      </c>
      <c r="O87" s="219" t="s">
        <v>215</v>
      </c>
      <c r="P87" s="219" t="s">
        <v>215</v>
      </c>
      <c r="Q87" s="219" t="s">
        <v>216</v>
      </c>
      <c r="R87" s="219" t="s">
        <v>215</v>
      </c>
      <c r="S87" s="219" t="s">
        <v>215</v>
      </c>
      <c r="T87" s="218" t="s">
        <v>739</v>
      </c>
      <c r="U87" s="220">
        <v>44531</v>
      </c>
      <c r="V87" s="221" t="s">
        <v>217</v>
      </c>
    </row>
    <row r="88" spans="2:22" ht="99.95" customHeight="1" thickBot="1" x14ac:dyDescent="0.3">
      <c r="B88" s="371" t="s">
        <v>415</v>
      </c>
      <c r="C88" s="215" t="s">
        <v>391</v>
      </c>
      <c r="D88" s="225" t="s">
        <v>615</v>
      </c>
      <c r="E88" s="219" t="s">
        <v>540</v>
      </c>
      <c r="F88" s="218" t="s">
        <v>738</v>
      </c>
      <c r="G88" s="218" t="s">
        <v>541</v>
      </c>
      <c r="H88" s="219" t="s">
        <v>8</v>
      </c>
      <c r="I88" s="219">
        <f>IF(H88="","",VLOOKUP(H88,'Matriz Probabilidade Impacto'!$C$5:$E$10,2,FALSE))</f>
        <v>5</v>
      </c>
      <c r="J88" s="219" t="s">
        <v>23</v>
      </c>
      <c r="K88" s="219">
        <f>IF(J88="","",VLOOKUP(J88,'Matriz Probabilidade Impacto'!$C$16:$D$20,2,FALSE))</f>
        <v>8</v>
      </c>
      <c r="L88" s="219" t="str">
        <f t="shared" si="13"/>
        <v>Risco Alto</v>
      </c>
      <c r="M88" s="219">
        <f t="shared" si="14"/>
        <v>40</v>
      </c>
      <c r="N88" s="219" t="str">
        <f t="shared" si="15"/>
        <v>O risco alto deverá ser priorizado para tratamento, pois está fora do limite de apetite tolerado.</v>
      </c>
      <c r="O88" s="219" t="s">
        <v>215</v>
      </c>
      <c r="P88" s="219" t="s">
        <v>215</v>
      </c>
      <c r="Q88" s="219" t="s">
        <v>216</v>
      </c>
      <c r="R88" s="219" t="s">
        <v>215</v>
      </c>
      <c r="S88" s="219" t="s">
        <v>215</v>
      </c>
      <c r="T88" s="218" t="s">
        <v>739</v>
      </c>
      <c r="U88" s="220">
        <v>44531</v>
      </c>
      <c r="V88" s="221" t="s">
        <v>217</v>
      </c>
    </row>
    <row r="89" spans="2:22" ht="99.95" customHeight="1" thickBot="1" x14ac:dyDescent="0.3">
      <c r="B89" s="371" t="s">
        <v>417</v>
      </c>
      <c r="C89" s="215" t="s">
        <v>393</v>
      </c>
      <c r="D89" s="225" t="s">
        <v>615</v>
      </c>
      <c r="E89" s="219" t="s">
        <v>542</v>
      </c>
      <c r="F89" s="218" t="s">
        <v>724</v>
      </c>
      <c r="G89" s="218" t="s">
        <v>856</v>
      </c>
      <c r="H89" s="219" t="s">
        <v>8</v>
      </c>
      <c r="I89" s="219">
        <f>IF(H89="","",VLOOKUP(H89,'Matriz Probabilidade Impacto'!$C$5:$E$10,2,FALSE))</f>
        <v>5</v>
      </c>
      <c r="J89" s="219" t="s">
        <v>19</v>
      </c>
      <c r="K89" s="219">
        <f>IF(J89="","",VLOOKUP(J89,'Matriz Probabilidade Impacto'!$C$16:$D$20,2,FALSE))</f>
        <v>2</v>
      </c>
      <c r="L89" s="219" t="str">
        <f t="shared" si="13"/>
        <v>Risco Médio</v>
      </c>
      <c r="M89" s="219">
        <f t="shared" si="14"/>
        <v>10</v>
      </c>
      <c r="N89" s="219" t="str">
        <f t="shared" si="15"/>
        <v>O risco médio está dentro do apetite a riscos da UFPA, portanto, deve ser apenas monitorado.</v>
      </c>
      <c r="O89" s="219" t="s">
        <v>215</v>
      </c>
      <c r="P89" s="219" t="s">
        <v>215</v>
      </c>
      <c r="Q89" s="219" t="s">
        <v>216</v>
      </c>
      <c r="R89" s="219" t="s">
        <v>215</v>
      </c>
      <c r="S89" s="219" t="s">
        <v>215</v>
      </c>
      <c r="T89" s="217" t="str">
        <f t="shared" si="17"/>
        <v>Monitorar o risco.</v>
      </c>
      <c r="U89" s="220" t="str">
        <f t="shared" si="19"/>
        <v>Contínuo</v>
      </c>
      <c r="V89" s="221" t="s">
        <v>217</v>
      </c>
    </row>
    <row r="90" spans="2:22" ht="99.95" customHeight="1" thickBot="1" x14ac:dyDescent="0.3">
      <c r="B90" s="371" t="s">
        <v>419</v>
      </c>
      <c r="C90" s="215" t="s">
        <v>395</v>
      </c>
      <c r="D90" s="225" t="s">
        <v>615</v>
      </c>
      <c r="E90" s="219" t="s">
        <v>536</v>
      </c>
      <c r="F90" s="218" t="s">
        <v>724</v>
      </c>
      <c r="G90" s="218" t="s">
        <v>857</v>
      </c>
      <c r="H90" s="219" t="s">
        <v>8</v>
      </c>
      <c r="I90" s="219">
        <f>IF(H90="","",VLOOKUP(H90,'Matriz Probabilidade Impacto'!$C$5:$E$10,2,FALSE))</f>
        <v>5</v>
      </c>
      <c r="J90" s="219" t="s">
        <v>23</v>
      </c>
      <c r="K90" s="219">
        <f>IF(J90="","",VLOOKUP(J90,'Matriz Probabilidade Impacto'!$C$16:$D$20,2,FALSE))</f>
        <v>8</v>
      </c>
      <c r="L90" s="219" t="str">
        <f t="shared" si="13"/>
        <v>Risco Alto</v>
      </c>
      <c r="M90" s="219">
        <f t="shared" si="14"/>
        <v>40</v>
      </c>
      <c r="N90" s="219" t="str">
        <f t="shared" si="15"/>
        <v>O risco alto deverá ser priorizado para tratamento, pois está fora do limite de apetite tolerado.</v>
      </c>
      <c r="O90" s="219" t="s">
        <v>215</v>
      </c>
      <c r="P90" s="219" t="s">
        <v>215</v>
      </c>
      <c r="Q90" s="219" t="s">
        <v>216</v>
      </c>
      <c r="R90" s="219" t="s">
        <v>215</v>
      </c>
      <c r="S90" s="219" t="s">
        <v>215</v>
      </c>
      <c r="T90" s="218" t="s">
        <v>740</v>
      </c>
      <c r="U90" s="220">
        <v>44531</v>
      </c>
      <c r="V90" s="221" t="s">
        <v>217</v>
      </c>
    </row>
    <row r="91" spans="2:22" ht="99.95" customHeight="1" thickBot="1" x14ac:dyDescent="0.3">
      <c r="B91" s="371" t="s">
        <v>421</v>
      </c>
      <c r="C91" s="215" t="s">
        <v>397</v>
      </c>
      <c r="D91" s="225" t="s">
        <v>615</v>
      </c>
      <c r="E91" s="219" t="s">
        <v>543</v>
      </c>
      <c r="F91" s="219" t="s">
        <v>741</v>
      </c>
      <c r="G91" s="219" t="s">
        <v>742</v>
      </c>
      <c r="H91" s="219" t="s">
        <v>8</v>
      </c>
      <c r="I91" s="219">
        <f>IF(H91="","",VLOOKUP(H91,'Matriz Probabilidade Impacto'!$C$5:$E$10,2,FALSE))</f>
        <v>5</v>
      </c>
      <c r="J91" s="219" t="s">
        <v>21</v>
      </c>
      <c r="K91" s="219">
        <f>IF(J91="","",VLOOKUP(J91,'Matriz Probabilidade Impacto'!$C$16:$D$20,2,FALSE))</f>
        <v>5</v>
      </c>
      <c r="L91" s="219" t="str">
        <f t="shared" si="13"/>
        <v>Risco Médio</v>
      </c>
      <c r="M91" s="219">
        <f t="shared" si="14"/>
        <v>25</v>
      </c>
      <c r="N91" s="219" t="str">
        <f t="shared" si="15"/>
        <v>O risco médio está dentro do apetite a riscos da UFPA, portanto, deve ser apenas monitorado.</v>
      </c>
      <c r="O91" s="219" t="s">
        <v>215</v>
      </c>
      <c r="P91" s="219" t="s">
        <v>215</v>
      </c>
      <c r="Q91" s="219" t="s">
        <v>215</v>
      </c>
      <c r="R91" s="219" t="s">
        <v>215</v>
      </c>
      <c r="S91" s="219" t="s">
        <v>215</v>
      </c>
      <c r="T91" s="217" t="str">
        <f t="shared" si="17"/>
        <v>Monitorar o risco.</v>
      </c>
      <c r="U91" s="220" t="str">
        <f t="shared" si="19"/>
        <v>Contínuo</v>
      </c>
      <c r="V91" s="221" t="s">
        <v>217</v>
      </c>
    </row>
    <row r="92" spans="2:22" ht="99.95" customHeight="1" thickBot="1" x14ac:dyDescent="0.3">
      <c r="B92" s="371" t="s">
        <v>423</v>
      </c>
      <c r="C92" s="215" t="s">
        <v>630</v>
      </c>
      <c r="D92" s="225" t="s">
        <v>615</v>
      </c>
      <c r="E92" s="219" t="s">
        <v>536</v>
      </c>
      <c r="F92" s="218" t="s">
        <v>724</v>
      </c>
      <c r="G92" s="218" t="s">
        <v>743</v>
      </c>
      <c r="H92" s="219" t="s">
        <v>8</v>
      </c>
      <c r="I92" s="219">
        <f>IF(H92="","",VLOOKUP(H92,'Matriz Probabilidade Impacto'!$C$5:$E$10,2,FALSE))</f>
        <v>5</v>
      </c>
      <c r="J92" s="219" t="s">
        <v>19</v>
      </c>
      <c r="K92" s="219">
        <f>IF(J92="","",VLOOKUP(J92,'Matriz Probabilidade Impacto'!$C$16:$D$20,2,FALSE))</f>
        <v>2</v>
      </c>
      <c r="L92" s="219" t="str">
        <f t="shared" si="13"/>
        <v>Risco Médio</v>
      </c>
      <c r="M92" s="219">
        <f t="shared" si="14"/>
        <v>10</v>
      </c>
      <c r="N92" s="219" t="str">
        <f t="shared" si="15"/>
        <v>O risco médio está dentro do apetite a riscos da UFPA, portanto, deve ser apenas monitorado.</v>
      </c>
      <c r="O92" s="219" t="s">
        <v>215</v>
      </c>
      <c r="P92" s="219" t="s">
        <v>215</v>
      </c>
      <c r="Q92" s="219" t="s">
        <v>216</v>
      </c>
      <c r="R92" s="219" t="s">
        <v>215</v>
      </c>
      <c r="S92" s="219" t="s">
        <v>215</v>
      </c>
      <c r="T92" s="217" t="str">
        <f t="shared" si="17"/>
        <v>Monitorar o risco.</v>
      </c>
      <c r="U92" s="220" t="str">
        <f t="shared" si="19"/>
        <v>Contínuo</v>
      </c>
      <c r="V92" s="221" t="s">
        <v>217</v>
      </c>
    </row>
    <row r="93" spans="2:22" ht="99.95" customHeight="1" thickBot="1" x14ac:dyDescent="0.3">
      <c r="B93" s="371" t="s">
        <v>425</v>
      </c>
      <c r="C93" s="215" t="s">
        <v>400</v>
      </c>
      <c r="D93" s="225" t="s">
        <v>615</v>
      </c>
      <c r="E93" s="219" t="s">
        <v>536</v>
      </c>
      <c r="F93" s="218" t="s">
        <v>724</v>
      </c>
      <c r="G93" s="218" t="s">
        <v>545</v>
      </c>
      <c r="H93" s="219" t="s">
        <v>8</v>
      </c>
      <c r="I93" s="219">
        <f>IF(H93="","",VLOOKUP(H93,'Matriz Probabilidade Impacto'!$C$5:$E$10,2,FALSE))</f>
        <v>5</v>
      </c>
      <c r="J93" s="219" t="s">
        <v>17</v>
      </c>
      <c r="K93" s="219">
        <f>IF(J93="","",VLOOKUP(J93,'Matriz Probabilidade Impacto'!$C$16:$D$20,2,FALSE))</f>
        <v>1</v>
      </c>
      <c r="L93" s="219" t="str">
        <f t="shared" si="13"/>
        <v>Risco Baixo</v>
      </c>
      <c r="M93" s="219">
        <f t="shared" si="14"/>
        <v>5</v>
      </c>
      <c r="N93" s="219" t="str">
        <f t="shared" si="15"/>
        <v>O risco baixo está dentro do apetite a riscos da UFPA, portanto, deve ser apenas monitorado.</v>
      </c>
      <c r="O93" s="219" t="s">
        <v>215</v>
      </c>
      <c r="P93" s="219" t="s">
        <v>215</v>
      </c>
      <c r="Q93" s="219" t="s">
        <v>216</v>
      </c>
      <c r="R93" s="219" t="s">
        <v>215</v>
      </c>
      <c r="S93" s="219" t="s">
        <v>215</v>
      </c>
      <c r="T93" s="217" t="str">
        <f t="shared" si="17"/>
        <v>Monitorar o risco.</v>
      </c>
      <c r="U93" s="220" t="str">
        <f t="shared" si="19"/>
        <v>Contínuo</v>
      </c>
      <c r="V93" s="221" t="s">
        <v>217</v>
      </c>
    </row>
    <row r="94" spans="2:22" ht="99.95" customHeight="1" thickBot="1" x14ac:dyDescent="0.3">
      <c r="B94" s="371" t="s">
        <v>427</v>
      </c>
      <c r="C94" s="215" t="s">
        <v>402</v>
      </c>
      <c r="D94" s="225" t="s">
        <v>615</v>
      </c>
      <c r="E94" s="219" t="s">
        <v>536</v>
      </c>
      <c r="F94" s="218" t="s">
        <v>724</v>
      </c>
      <c r="G94" s="218" t="s">
        <v>546</v>
      </c>
      <c r="H94" s="219" t="s">
        <v>8</v>
      </c>
      <c r="I94" s="219">
        <f>IF(H94="","",VLOOKUP(H94,'Matriz Probabilidade Impacto'!$C$5:$E$10,2,FALSE))</f>
        <v>5</v>
      </c>
      <c r="J94" s="219" t="s">
        <v>19</v>
      </c>
      <c r="K94" s="219">
        <f>IF(J94="","",VLOOKUP(J94,'Matriz Probabilidade Impacto'!$C$16:$D$20,2,FALSE))</f>
        <v>2</v>
      </c>
      <c r="L94" s="219" t="str">
        <f t="shared" si="13"/>
        <v>Risco Médio</v>
      </c>
      <c r="M94" s="219">
        <f t="shared" si="14"/>
        <v>10</v>
      </c>
      <c r="N94" s="219" t="str">
        <f t="shared" si="15"/>
        <v>O risco médio está dentro do apetite a riscos da UFPA, portanto, deve ser apenas monitorado.</v>
      </c>
      <c r="O94" s="219" t="s">
        <v>215</v>
      </c>
      <c r="P94" s="219" t="s">
        <v>215</v>
      </c>
      <c r="Q94" s="219" t="s">
        <v>216</v>
      </c>
      <c r="R94" s="219" t="s">
        <v>215</v>
      </c>
      <c r="S94" s="219" t="s">
        <v>215</v>
      </c>
      <c r="T94" s="217" t="str">
        <f t="shared" si="17"/>
        <v>Monitorar o risco.</v>
      </c>
      <c r="U94" s="220" t="str">
        <f t="shared" si="19"/>
        <v>Contínuo</v>
      </c>
      <c r="V94" s="221" t="s">
        <v>217</v>
      </c>
    </row>
    <row r="95" spans="2:22" ht="99.95" customHeight="1" thickBot="1" x14ac:dyDescent="0.3">
      <c r="B95" s="371" t="s">
        <v>429</v>
      </c>
      <c r="C95" s="215" t="s">
        <v>404</v>
      </c>
      <c r="D95" s="225" t="s">
        <v>615</v>
      </c>
      <c r="E95" s="219" t="s">
        <v>536</v>
      </c>
      <c r="F95" s="218" t="s">
        <v>724</v>
      </c>
      <c r="G95" s="218" t="s">
        <v>547</v>
      </c>
      <c r="H95" s="219" t="s">
        <v>8</v>
      </c>
      <c r="I95" s="219">
        <f>IF(H95="","",VLOOKUP(H95,'Matriz Probabilidade Impacto'!$C$5:$E$10,2,FALSE))</f>
        <v>5</v>
      </c>
      <c r="J95" s="219" t="s">
        <v>21</v>
      </c>
      <c r="K95" s="219">
        <f>IF(J95="","",VLOOKUP(J95,'Matriz Probabilidade Impacto'!$C$16:$D$20,2,FALSE))</f>
        <v>5</v>
      </c>
      <c r="L95" s="219" t="str">
        <f t="shared" si="13"/>
        <v>Risco Médio</v>
      </c>
      <c r="M95" s="219">
        <f t="shared" si="14"/>
        <v>25</v>
      </c>
      <c r="N95" s="219" t="str">
        <f t="shared" si="15"/>
        <v>O risco médio está dentro do apetite a riscos da UFPA, portanto, deve ser apenas monitorado.</v>
      </c>
      <c r="O95" s="219" t="s">
        <v>215</v>
      </c>
      <c r="P95" s="219" t="s">
        <v>215</v>
      </c>
      <c r="Q95" s="219" t="s">
        <v>216</v>
      </c>
      <c r="R95" s="219" t="s">
        <v>215</v>
      </c>
      <c r="S95" s="219" t="s">
        <v>215</v>
      </c>
      <c r="T95" s="217" t="str">
        <f t="shared" si="17"/>
        <v>Monitorar o risco.</v>
      </c>
      <c r="U95" s="220" t="str">
        <f t="shared" si="19"/>
        <v>Contínuo</v>
      </c>
      <c r="V95" s="221" t="s">
        <v>217</v>
      </c>
    </row>
    <row r="96" spans="2:22" ht="99.95" customHeight="1" thickBot="1" x14ac:dyDescent="0.3">
      <c r="B96" s="371" t="s">
        <v>431</v>
      </c>
      <c r="C96" s="215" t="s">
        <v>406</v>
      </c>
      <c r="D96" s="225" t="s">
        <v>615</v>
      </c>
      <c r="E96" s="219" t="s">
        <v>544</v>
      </c>
      <c r="F96" s="218" t="s">
        <v>745</v>
      </c>
      <c r="G96" s="218" t="s">
        <v>746</v>
      </c>
      <c r="H96" s="219" t="s">
        <v>8</v>
      </c>
      <c r="I96" s="219">
        <f>IF(H96="","",VLOOKUP(H96,'Matriz Probabilidade Impacto'!$C$5:$E$10,2,FALSE))</f>
        <v>5</v>
      </c>
      <c r="J96" s="219" t="s">
        <v>23</v>
      </c>
      <c r="K96" s="219">
        <f>IF(J96="","",VLOOKUP(J96,'Matriz Probabilidade Impacto'!$C$16:$D$20,2,FALSE))</f>
        <v>8</v>
      </c>
      <c r="L96" s="219" t="str">
        <f t="shared" ref="L96:L159" si="28">IF(M96="","",IF(M96&lt;10,"Risco Baixo",IF(M96&lt;40,"Risco Médio",IF(M96&lt;80,"Risco Alto",IF(M96&lt;101,"Risco Extremo")))))</f>
        <v>Risco Alto</v>
      </c>
      <c r="M96" s="219">
        <f t="shared" ref="M96:M159" si="29">IF(J96="","",I96*K96)</f>
        <v>40</v>
      </c>
      <c r="N96" s="219" t="str">
        <f t="shared" ref="N96:N159" si="30">IF(L96="","",IF(L96="Risco Baixo","O risco baixo está dentro do apetite a riscos da UFPA, portanto, deve ser apenas monitorado.",IF(L96="Risco Médio","O risco médio está dentro do apetite a riscos da UFPA, portanto, deve ser apenas monitorado.",IF(L96="Risco Alto","O risco alto deverá ser priorizado para tratamento, pois está fora do limite de apetite tolerado.",IF(L96="Risco Extremo","O risco extremo deverá ser priorizado para tratamento, pois está fora do limite de apetite tolerado.",)))))</f>
        <v>O risco alto deverá ser priorizado para tratamento, pois está fora do limite de apetite tolerado.</v>
      </c>
      <c r="O96" s="219" t="s">
        <v>215</v>
      </c>
      <c r="P96" s="219" t="s">
        <v>215</v>
      </c>
      <c r="Q96" s="219" t="s">
        <v>215</v>
      </c>
      <c r="R96" s="219" t="s">
        <v>215</v>
      </c>
      <c r="S96" s="219" t="s">
        <v>216</v>
      </c>
      <c r="T96" s="218" t="s">
        <v>747</v>
      </c>
      <c r="U96" s="220">
        <v>44409</v>
      </c>
      <c r="V96" s="221" t="s">
        <v>217</v>
      </c>
    </row>
    <row r="97" spans="2:22" ht="99.95" customHeight="1" thickBot="1" x14ac:dyDescent="0.3">
      <c r="B97" s="371" t="s">
        <v>433</v>
      </c>
      <c r="C97" s="215" t="s">
        <v>408</v>
      </c>
      <c r="D97" s="225" t="s">
        <v>615</v>
      </c>
      <c r="E97" s="219" t="s">
        <v>544</v>
      </c>
      <c r="F97" s="218" t="s">
        <v>745</v>
      </c>
      <c r="G97" s="218" t="s">
        <v>746</v>
      </c>
      <c r="H97" s="219" t="s">
        <v>8</v>
      </c>
      <c r="I97" s="219">
        <f>IF(H97="","",VLOOKUP(H97,'Matriz Probabilidade Impacto'!$C$5:$E$10,2,FALSE))</f>
        <v>5</v>
      </c>
      <c r="J97" s="219" t="s">
        <v>23</v>
      </c>
      <c r="K97" s="219">
        <f>IF(J97="","",VLOOKUP(J97,'Matriz Probabilidade Impacto'!$C$16:$D$20,2,FALSE))</f>
        <v>8</v>
      </c>
      <c r="L97" s="219" t="str">
        <f t="shared" si="28"/>
        <v>Risco Alto</v>
      </c>
      <c r="M97" s="219">
        <f t="shared" si="29"/>
        <v>40</v>
      </c>
      <c r="N97" s="219" t="str">
        <f t="shared" si="30"/>
        <v>O risco alto deverá ser priorizado para tratamento, pois está fora do limite de apetite tolerado.</v>
      </c>
      <c r="O97" s="219" t="s">
        <v>215</v>
      </c>
      <c r="P97" s="219" t="s">
        <v>215</v>
      </c>
      <c r="Q97" s="219" t="s">
        <v>215</v>
      </c>
      <c r="R97" s="219" t="s">
        <v>215</v>
      </c>
      <c r="S97" s="219" t="s">
        <v>216</v>
      </c>
      <c r="T97" s="218" t="s">
        <v>747</v>
      </c>
      <c r="U97" s="220">
        <v>44409</v>
      </c>
      <c r="V97" s="221" t="s">
        <v>217</v>
      </c>
    </row>
    <row r="98" spans="2:22" ht="99.95" customHeight="1" thickBot="1" x14ac:dyDescent="0.3">
      <c r="B98" s="371" t="s">
        <v>435</v>
      </c>
      <c r="C98" s="215" t="s">
        <v>410</v>
      </c>
      <c r="D98" s="225" t="s">
        <v>615</v>
      </c>
      <c r="E98" s="219" t="s">
        <v>544</v>
      </c>
      <c r="F98" s="218" t="s">
        <v>745</v>
      </c>
      <c r="G98" s="218" t="s">
        <v>746</v>
      </c>
      <c r="H98" s="219" t="s">
        <v>8</v>
      </c>
      <c r="I98" s="219">
        <f>IF(H98="","",VLOOKUP(H98,'Matriz Probabilidade Impacto'!$C$5:$E$10,2,FALSE))</f>
        <v>5</v>
      </c>
      <c r="J98" s="219" t="s">
        <v>23</v>
      </c>
      <c r="K98" s="219">
        <f>IF(J98="","",VLOOKUP(J98,'Matriz Probabilidade Impacto'!$C$16:$D$20,2,FALSE))</f>
        <v>8</v>
      </c>
      <c r="L98" s="219" t="str">
        <f t="shared" si="28"/>
        <v>Risco Alto</v>
      </c>
      <c r="M98" s="219">
        <f t="shared" si="29"/>
        <v>40</v>
      </c>
      <c r="N98" s="219" t="str">
        <f t="shared" si="30"/>
        <v>O risco alto deverá ser priorizado para tratamento, pois está fora do limite de apetite tolerado.</v>
      </c>
      <c r="O98" s="219" t="s">
        <v>215</v>
      </c>
      <c r="P98" s="219" t="s">
        <v>215</v>
      </c>
      <c r="Q98" s="219" t="s">
        <v>215</v>
      </c>
      <c r="R98" s="219" t="s">
        <v>215</v>
      </c>
      <c r="S98" s="219" t="s">
        <v>216</v>
      </c>
      <c r="T98" s="218" t="s">
        <v>747</v>
      </c>
      <c r="U98" s="220">
        <v>44409</v>
      </c>
      <c r="V98" s="221" t="s">
        <v>217</v>
      </c>
    </row>
    <row r="99" spans="2:22" ht="99.95" customHeight="1" thickBot="1" x14ac:dyDescent="0.3">
      <c r="B99" s="371" t="s">
        <v>437</v>
      </c>
      <c r="C99" s="215" t="s">
        <v>412</v>
      </c>
      <c r="D99" s="225" t="s">
        <v>620</v>
      </c>
      <c r="E99" s="217" t="s">
        <v>549</v>
      </c>
      <c r="F99" s="218" t="s">
        <v>749</v>
      </c>
      <c r="G99" s="218" t="s">
        <v>748</v>
      </c>
      <c r="H99" s="219" t="s">
        <v>8</v>
      </c>
      <c r="I99" s="219">
        <f>IF(H99="","",VLOOKUP(H99,'Matriz Probabilidade Impacto'!$C$5:$E$10,2,FALSE))</f>
        <v>5</v>
      </c>
      <c r="J99" s="219" t="s">
        <v>21</v>
      </c>
      <c r="K99" s="219">
        <f>IF(J99="","",VLOOKUP(J99,'Matriz Probabilidade Impacto'!$C$16:$D$20,2,FALSE))</f>
        <v>5</v>
      </c>
      <c r="L99" s="219" t="str">
        <f t="shared" si="28"/>
        <v>Risco Médio</v>
      </c>
      <c r="M99" s="219">
        <f t="shared" si="29"/>
        <v>25</v>
      </c>
      <c r="N99" s="219" t="str">
        <f t="shared" si="30"/>
        <v>O risco médio está dentro do apetite a riscos da UFPA, portanto, deve ser apenas monitorado.</v>
      </c>
      <c r="O99" s="219" t="s">
        <v>215</v>
      </c>
      <c r="P99" s="219" t="s">
        <v>215</v>
      </c>
      <c r="Q99" s="219" t="s">
        <v>215</v>
      </c>
      <c r="R99" s="219" t="s">
        <v>215</v>
      </c>
      <c r="S99" s="219" t="s">
        <v>216</v>
      </c>
      <c r="T99" s="217" t="str">
        <f t="shared" si="17"/>
        <v>Monitorar o risco.</v>
      </c>
      <c r="U99" s="220" t="str">
        <f t="shared" si="19"/>
        <v>Contínuo</v>
      </c>
      <c r="V99" s="221" t="s">
        <v>217</v>
      </c>
    </row>
    <row r="100" spans="2:22" ht="99.95" customHeight="1" thickBot="1" x14ac:dyDescent="0.3">
      <c r="B100" s="371" t="s">
        <v>439</v>
      </c>
      <c r="C100" s="215" t="s">
        <v>414</v>
      </c>
      <c r="D100" s="225" t="s">
        <v>620</v>
      </c>
      <c r="E100" s="219" t="s">
        <v>548</v>
      </c>
      <c r="F100" s="218" t="s">
        <v>751</v>
      </c>
      <c r="G100" s="218" t="s">
        <v>858</v>
      </c>
      <c r="H100" s="219" t="s">
        <v>8</v>
      </c>
      <c r="I100" s="219">
        <f>IF(H100="","",VLOOKUP(H100,'Matriz Probabilidade Impacto'!$C$5:$E$10,2,FALSE))</f>
        <v>5</v>
      </c>
      <c r="J100" s="219" t="s">
        <v>21</v>
      </c>
      <c r="K100" s="219">
        <f>IF(J100="","",VLOOKUP(J100,'Matriz Probabilidade Impacto'!$C$16:$D$20,2,FALSE))</f>
        <v>5</v>
      </c>
      <c r="L100" s="219" t="str">
        <f t="shared" si="28"/>
        <v>Risco Médio</v>
      </c>
      <c r="M100" s="219">
        <f t="shared" si="29"/>
        <v>25</v>
      </c>
      <c r="N100" s="219" t="str">
        <f t="shared" si="30"/>
        <v>O risco médio está dentro do apetite a riscos da UFPA, portanto, deve ser apenas monitorado.</v>
      </c>
      <c r="O100" s="219" t="s">
        <v>215</v>
      </c>
      <c r="P100" s="219" t="s">
        <v>215</v>
      </c>
      <c r="Q100" s="219" t="s">
        <v>215</v>
      </c>
      <c r="R100" s="219" t="s">
        <v>215</v>
      </c>
      <c r="S100" s="219" t="s">
        <v>215</v>
      </c>
      <c r="T100" s="217" t="str">
        <f t="shared" si="17"/>
        <v>Monitorar o risco.</v>
      </c>
      <c r="U100" s="220" t="str">
        <f t="shared" si="19"/>
        <v>Contínuo</v>
      </c>
      <c r="V100" s="221" t="s">
        <v>217</v>
      </c>
    </row>
    <row r="101" spans="2:22" ht="99.95" customHeight="1" thickBot="1" x14ac:dyDescent="0.3">
      <c r="B101" s="371" t="s">
        <v>441</v>
      </c>
      <c r="C101" s="215" t="s">
        <v>416</v>
      </c>
      <c r="D101" s="225" t="s">
        <v>620</v>
      </c>
      <c r="E101" s="217" t="s">
        <v>549</v>
      </c>
      <c r="F101" s="218" t="s">
        <v>749</v>
      </c>
      <c r="G101" s="218" t="s">
        <v>859</v>
      </c>
      <c r="H101" s="219" t="s">
        <v>8</v>
      </c>
      <c r="I101" s="219">
        <f>IF(H101="","",VLOOKUP(H101,'Matriz Probabilidade Impacto'!$C$5:$E$10,2,FALSE))</f>
        <v>5</v>
      </c>
      <c r="J101" s="219" t="s">
        <v>21</v>
      </c>
      <c r="K101" s="219">
        <f>IF(J101="","",VLOOKUP(J101,'Matriz Probabilidade Impacto'!$C$16:$D$20,2,FALSE))</f>
        <v>5</v>
      </c>
      <c r="L101" s="219" t="str">
        <f t="shared" si="28"/>
        <v>Risco Médio</v>
      </c>
      <c r="M101" s="219">
        <f t="shared" si="29"/>
        <v>25</v>
      </c>
      <c r="N101" s="219" t="str">
        <f t="shared" si="30"/>
        <v>O risco médio está dentro do apetite a riscos da UFPA, portanto, deve ser apenas monitorado.</v>
      </c>
      <c r="O101" s="219" t="s">
        <v>215</v>
      </c>
      <c r="P101" s="219" t="s">
        <v>215</v>
      </c>
      <c r="Q101" s="219" t="s">
        <v>215</v>
      </c>
      <c r="R101" s="219" t="s">
        <v>215</v>
      </c>
      <c r="S101" s="219" t="s">
        <v>216</v>
      </c>
      <c r="T101" s="217" t="str">
        <f t="shared" si="17"/>
        <v>Monitorar o risco.</v>
      </c>
      <c r="U101" s="220" t="str">
        <f t="shared" si="19"/>
        <v>Contínuo</v>
      </c>
      <c r="V101" s="221" t="s">
        <v>217</v>
      </c>
    </row>
    <row r="102" spans="2:22" ht="99.95" customHeight="1" thickBot="1" x14ac:dyDescent="0.3">
      <c r="B102" s="371" t="s">
        <v>443</v>
      </c>
      <c r="C102" s="215" t="s">
        <v>418</v>
      </c>
      <c r="D102" s="225" t="s">
        <v>620</v>
      </c>
      <c r="E102" s="219" t="s">
        <v>548</v>
      </c>
      <c r="F102" s="218" t="s">
        <v>751</v>
      </c>
      <c r="G102" s="218" t="s">
        <v>860</v>
      </c>
      <c r="H102" s="219" t="s">
        <v>8</v>
      </c>
      <c r="I102" s="219">
        <f>IF(H102="","",VLOOKUP(H102,'Matriz Probabilidade Impacto'!$C$5:$E$10,2,FALSE))</f>
        <v>5</v>
      </c>
      <c r="J102" s="219" t="s">
        <v>21</v>
      </c>
      <c r="K102" s="219">
        <f>IF(J102="","",VLOOKUP(J102,'Matriz Probabilidade Impacto'!$C$16:$D$20,2,FALSE))</f>
        <v>5</v>
      </c>
      <c r="L102" s="219" t="str">
        <f t="shared" si="28"/>
        <v>Risco Médio</v>
      </c>
      <c r="M102" s="219">
        <f t="shared" si="29"/>
        <v>25</v>
      </c>
      <c r="N102" s="219" t="str">
        <f t="shared" si="30"/>
        <v>O risco médio está dentro do apetite a riscos da UFPA, portanto, deve ser apenas monitorado.</v>
      </c>
      <c r="O102" s="219" t="s">
        <v>215</v>
      </c>
      <c r="P102" s="219" t="s">
        <v>215</v>
      </c>
      <c r="Q102" s="219" t="s">
        <v>215</v>
      </c>
      <c r="R102" s="219" t="s">
        <v>215</v>
      </c>
      <c r="S102" s="219" t="s">
        <v>215</v>
      </c>
      <c r="T102" s="217" t="str">
        <f t="shared" ref="T102:T168" si="31">IF(L102="","",IF(L102="Risco Baixo","Monitorar o risco.",IF(L102="Risco Médio","Monitorar o risco.",IF(L102="Risco Alto","",IF(L102="Risco Extremo","",)))))</f>
        <v>Monitorar o risco.</v>
      </c>
      <c r="U102" s="220" t="str">
        <f t="shared" si="19"/>
        <v>Contínuo</v>
      </c>
      <c r="V102" s="221" t="s">
        <v>217</v>
      </c>
    </row>
    <row r="103" spans="2:22" ht="99.95" customHeight="1" thickBot="1" x14ac:dyDescent="0.3">
      <c r="B103" s="371" t="s">
        <v>445</v>
      </c>
      <c r="C103" s="215" t="s">
        <v>420</v>
      </c>
      <c r="D103" s="225" t="s">
        <v>620</v>
      </c>
      <c r="E103" s="219" t="s">
        <v>548</v>
      </c>
      <c r="F103" s="218" t="s">
        <v>750</v>
      </c>
      <c r="G103" s="218" t="s">
        <v>748</v>
      </c>
      <c r="H103" s="219" t="s">
        <v>8</v>
      </c>
      <c r="I103" s="219">
        <f>IF(H103="","",VLOOKUP(H103,'Matriz Probabilidade Impacto'!$C$5:$E$10,2,FALSE))</f>
        <v>5</v>
      </c>
      <c r="J103" s="219" t="s">
        <v>21</v>
      </c>
      <c r="K103" s="219">
        <f>IF(J103="","",VLOOKUP(J103,'Matriz Probabilidade Impacto'!$C$16:$D$20,2,FALSE))</f>
        <v>5</v>
      </c>
      <c r="L103" s="219" t="str">
        <f t="shared" si="28"/>
        <v>Risco Médio</v>
      </c>
      <c r="M103" s="219">
        <f t="shared" si="29"/>
        <v>25</v>
      </c>
      <c r="N103" s="219" t="str">
        <f t="shared" si="30"/>
        <v>O risco médio está dentro do apetite a riscos da UFPA, portanto, deve ser apenas monitorado.</v>
      </c>
      <c r="O103" s="219" t="s">
        <v>215</v>
      </c>
      <c r="P103" s="219" t="s">
        <v>215</v>
      </c>
      <c r="Q103" s="219" t="s">
        <v>215</v>
      </c>
      <c r="R103" s="219" t="s">
        <v>215</v>
      </c>
      <c r="S103" s="219" t="s">
        <v>215</v>
      </c>
      <c r="T103" s="217" t="str">
        <f t="shared" si="31"/>
        <v>Monitorar o risco.</v>
      </c>
      <c r="U103" s="220" t="str">
        <f t="shared" ref="U103:U168" si="32">IF(T103="monitorar o risco.","Contínuo","")</f>
        <v>Contínuo</v>
      </c>
      <c r="V103" s="221" t="s">
        <v>217</v>
      </c>
    </row>
    <row r="104" spans="2:22" ht="99.95" customHeight="1" thickBot="1" x14ac:dyDescent="0.3">
      <c r="B104" s="371" t="s">
        <v>447</v>
      </c>
      <c r="C104" s="215" t="s">
        <v>422</v>
      </c>
      <c r="D104" s="225" t="s">
        <v>620</v>
      </c>
      <c r="E104" s="217" t="s">
        <v>549</v>
      </c>
      <c r="F104" s="218" t="s">
        <v>749</v>
      </c>
      <c r="G104" s="218" t="s">
        <v>860</v>
      </c>
      <c r="H104" s="219" t="s">
        <v>8</v>
      </c>
      <c r="I104" s="219">
        <f>IF(H104="","",VLOOKUP(H104,'Matriz Probabilidade Impacto'!$C$5:$E$10,2,FALSE))</f>
        <v>5</v>
      </c>
      <c r="J104" s="219" t="s">
        <v>21</v>
      </c>
      <c r="K104" s="219">
        <f>IF(J104="","",VLOOKUP(J104,'Matriz Probabilidade Impacto'!$C$16:$D$20,2,FALSE))</f>
        <v>5</v>
      </c>
      <c r="L104" s="219" t="str">
        <f t="shared" si="28"/>
        <v>Risco Médio</v>
      </c>
      <c r="M104" s="219">
        <f t="shared" si="29"/>
        <v>25</v>
      </c>
      <c r="N104" s="219" t="str">
        <f t="shared" si="30"/>
        <v>O risco médio está dentro do apetite a riscos da UFPA, portanto, deve ser apenas monitorado.</v>
      </c>
      <c r="O104" s="219" t="s">
        <v>215</v>
      </c>
      <c r="P104" s="219" t="s">
        <v>215</v>
      </c>
      <c r="Q104" s="219" t="s">
        <v>215</v>
      </c>
      <c r="R104" s="219" t="s">
        <v>215</v>
      </c>
      <c r="S104" s="219" t="s">
        <v>216</v>
      </c>
      <c r="T104" s="217" t="str">
        <f t="shared" si="31"/>
        <v>Monitorar o risco.</v>
      </c>
      <c r="U104" s="220" t="str">
        <f t="shared" si="32"/>
        <v>Contínuo</v>
      </c>
      <c r="V104" s="221" t="s">
        <v>217</v>
      </c>
    </row>
    <row r="105" spans="2:22" ht="99.95" customHeight="1" thickBot="1" x14ac:dyDescent="0.3">
      <c r="B105" s="371" t="s">
        <v>449</v>
      </c>
      <c r="C105" s="215" t="s">
        <v>424</v>
      </c>
      <c r="D105" s="225" t="s">
        <v>620</v>
      </c>
      <c r="E105" s="217" t="s">
        <v>549</v>
      </c>
      <c r="F105" s="218" t="s">
        <v>749</v>
      </c>
      <c r="G105" s="218" t="s">
        <v>748</v>
      </c>
      <c r="H105" s="219" t="s">
        <v>8</v>
      </c>
      <c r="I105" s="219">
        <f>IF(H105="","",VLOOKUP(H105,'Matriz Probabilidade Impacto'!$C$5:$E$10,2,FALSE))</f>
        <v>5</v>
      </c>
      <c r="J105" s="219" t="s">
        <v>21</v>
      </c>
      <c r="K105" s="219">
        <f>IF(J105="","",VLOOKUP(J105,'Matriz Probabilidade Impacto'!$C$16:$D$20,2,FALSE))</f>
        <v>5</v>
      </c>
      <c r="L105" s="219" t="str">
        <f t="shared" si="28"/>
        <v>Risco Médio</v>
      </c>
      <c r="M105" s="219">
        <f t="shared" si="29"/>
        <v>25</v>
      </c>
      <c r="N105" s="219" t="str">
        <f t="shared" si="30"/>
        <v>O risco médio está dentro do apetite a riscos da UFPA, portanto, deve ser apenas monitorado.</v>
      </c>
      <c r="O105" s="219" t="s">
        <v>215</v>
      </c>
      <c r="P105" s="219" t="s">
        <v>215</v>
      </c>
      <c r="Q105" s="219" t="s">
        <v>215</v>
      </c>
      <c r="R105" s="219" t="s">
        <v>215</v>
      </c>
      <c r="S105" s="219" t="s">
        <v>216</v>
      </c>
      <c r="T105" s="217" t="str">
        <f t="shared" si="31"/>
        <v>Monitorar o risco.</v>
      </c>
      <c r="U105" s="220" t="str">
        <f t="shared" si="32"/>
        <v>Contínuo</v>
      </c>
      <c r="V105" s="221" t="s">
        <v>217</v>
      </c>
    </row>
    <row r="106" spans="2:22" ht="99.95" customHeight="1" thickBot="1" x14ac:dyDescent="0.3">
      <c r="B106" s="371" t="s">
        <v>451</v>
      </c>
      <c r="C106" s="215" t="s">
        <v>426</v>
      </c>
      <c r="D106" s="225" t="s">
        <v>620</v>
      </c>
      <c r="E106" s="217" t="s">
        <v>549</v>
      </c>
      <c r="F106" s="218" t="s">
        <v>749</v>
      </c>
      <c r="G106" s="218" t="s">
        <v>748</v>
      </c>
      <c r="H106" s="219" t="s">
        <v>8</v>
      </c>
      <c r="I106" s="219">
        <f>IF(H106="","",VLOOKUP(H106,'Matriz Probabilidade Impacto'!$C$5:$E$10,2,FALSE))</f>
        <v>5</v>
      </c>
      <c r="J106" s="219" t="s">
        <v>21</v>
      </c>
      <c r="K106" s="219">
        <f>IF(J106="","",VLOOKUP(J106,'Matriz Probabilidade Impacto'!$C$16:$D$20,2,FALSE))</f>
        <v>5</v>
      </c>
      <c r="L106" s="219" t="str">
        <f t="shared" si="28"/>
        <v>Risco Médio</v>
      </c>
      <c r="M106" s="219">
        <f t="shared" si="29"/>
        <v>25</v>
      </c>
      <c r="N106" s="219" t="str">
        <f t="shared" si="30"/>
        <v>O risco médio está dentro do apetite a riscos da UFPA, portanto, deve ser apenas monitorado.</v>
      </c>
      <c r="O106" s="219" t="s">
        <v>215</v>
      </c>
      <c r="P106" s="219" t="s">
        <v>215</v>
      </c>
      <c r="Q106" s="219" t="s">
        <v>215</v>
      </c>
      <c r="R106" s="219" t="s">
        <v>215</v>
      </c>
      <c r="S106" s="219" t="s">
        <v>216</v>
      </c>
      <c r="T106" s="217" t="str">
        <f t="shared" si="31"/>
        <v>Monitorar o risco.</v>
      </c>
      <c r="U106" s="220" t="str">
        <f t="shared" si="32"/>
        <v>Contínuo</v>
      </c>
      <c r="V106" s="221" t="s">
        <v>217</v>
      </c>
    </row>
    <row r="107" spans="2:22" ht="99.95" customHeight="1" thickBot="1" x14ac:dyDescent="0.3">
      <c r="B107" s="371" t="s">
        <v>453</v>
      </c>
      <c r="C107" s="215" t="s">
        <v>428</v>
      </c>
      <c r="D107" s="225" t="s">
        <v>620</v>
      </c>
      <c r="E107" s="217" t="s">
        <v>549</v>
      </c>
      <c r="F107" s="218" t="s">
        <v>749</v>
      </c>
      <c r="G107" s="218" t="s">
        <v>748</v>
      </c>
      <c r="H107" s="219" t="s">
        <v>8</v>
      </c>
      <c r="I107" s="219">
        <f>IF(H107="","",VLOOKUP(H107,'Matriz Probabilidade Impacto'!$C$5:$E$10,2,FALSE))</f>
        <v>5</v>
      </c>
      <c r="J107" s="219" t="s">
        <v>21</v>
      </c>
      <c r="K107" s="219">
        <f>IF(J107="","",VLOOKUP(J107,'Matriz Probabilidade Impacto'!$C$16:$D$20,2,FALSE))</f>
        <v>5</v>
      </c>
      <c r="L107" s="219" t="str">
        <f t="shared" si="28"/>
        <v>Risco Médio</v>
      </c>
      <c r="M107" s="219">
        <f t="shared" si="29"/>
        <v>25</v>
      </c>
      <c r="N107" s="219" t="str">
        <f t="shared" si="30"/>
        <v>O risco médio está dentro do apetite a riscos da UFPA, portanto, deve ser apenas monitorado.</v>
      </c>
      <c r="O107" s="219" t="s">
        <v>215</v>
      </c>
      <c r="P107" s="219" t="s">
        <v>215</v>
      </c>
      <c r="Q107" s="219" t="s">
        <v>215</v>
      </c>
      <c r="R107" s="219" t="s">
        <v>215</v>
      </c>
      <c r="S107" s="219" t="s">
        <v>216</v>
      </c>
      <c r="T107" s="217" t="str">
        <f t="shared" si="31"/>
        <v>Monitorar o risco.</v>
      </c>
      <c r="U107" s="220" t="str">
        <f t="shared" si="32"/>
        <v>Contínuo</v>
      </c>
      <c r="V107" s="221" t="s">
        <v>217</v>
      </c>
    </row>
    <row r="108" spans="2:22" ht="99.95" customHeight="1" thickBot="1" x14ac:dyDescent="0.3">
      <c r="B108" s="371" t="s">
        <v>455</v>
      </c>
      <c r="C108" s="215" t="s">
        <v>430</v>
      </c>
      <c r="D108" s="225" t="s">
        <v>620</v>
      </c>
      <c r="E108" s="217" t="s">
        <v>549</v>
      </c>
      <c r="F108" s="218" t="s">
        <v>749</v>
      </c>
      <c r="G108" s="218" t="s">
        <v>752</v>
      </c>
      <c r="H108" s="219" t="s">
        <v>8</v>
      </c>
      <c r="I108" s="219">
        <f>IF(H108="","",VLOOKUP(H108,'Matriz Probabilidade Impacto'!$C$5:$E$10,2,FALSE))</f>
        <v>5</v>
      </c>
      <c r="J108" s="219" t="s">
        <v>23</v>
      </c>
      <c r="K108" s="219">
        <f>IF(J108="","",VLOOKUP(J108,'Matriz Probabilidade Impacto'!$C$16:$D$20,2,FALSE))</f>
        <v>8</v>
      </c>
      <c r="L108" s="219" t="str">
        <f t="shared" si="28"/>
        <v>Risco Alto</v>
      </c>
      <c r="M108" s="219">
        <f t="shared" si="29"/>
        <v>40</v>
      </c>
      <c r="N108" s="219" t="str">
        <f t="shared" si="30"/>
        <v>O risco alto deverá ser priorizado para tratamento, pois está fora do limite de apetite tolerado.</v>
      </c>
      <c r="O108" s="219" t="s">
        <v>215</v>
      </c>
      <c r="P108" s="219" t="s">
        <v>215</v>
      </c>
      <c r="Q108" s="219" t="s">
        <v>215</v>
      </c>
      <c r="R108" s="219" t="s">
        <v>215</v>
      </c>
      <c r="S108" s="219" t="s">
        <v>216</v>
      </c>
      <c r="T108" s="218" t="s">
        <v>753</v>
      </c>
      <c r="U108" s="220">
        <v>44927</v>
      </c>
      <c r="V108" s="221" t="s">
        <v>217</v>
      </c>
    </row>
    <row r="109" spans="2:22" ht="99.95" customHeight="1" thickBot="1" x14ac:dyDescent="0.3">
      <c r="B109" s="371" t="s">
        <v>563</v>
      </c>
      <c r="C109" s="215" t="s">
        <v>432</v>
      </c>
      <c r="D109" s="225" t="s">
        <v>616</v>
      </c>
      <c r="E109" s="217" t="s">
        <v>549</v>
      </c>
      <c r="F109" s="218" t="s">
        <v>749</v>
      </c>
      <c r="G109" s="218" t="s">
        <v>756</v>
      </c>
      <c r="H109" s="219" t="s">
        <v>8</v>
      </c>
      <c r="I109" s="219">
        <f>IF(H109="","",VLOOKUP(H109,'Matriz Probabilidade Impacto'!$C$5:$E$10,2,FALSE))</f>
        <v>5</v>
      </c>
      <c r="J109" s="219" t="s">
        <v>23</v>
      </c>
      <c r="K109" s="219">
        <f>IF(J109="","",VLOOKUP(J109,'Matriz Probabilidade Impacto'!$C$16:$D$20,2,FALSE))</f>
        <v>8</v>
      </c>
      <c r="L109" s="219" t="str">
        <f t="shared" si="28"/>
        <v>Risco Alto</v>
      </c>
      <c r="M109" s="219">
        <f t="shared" si="29"/>
        <v>40</v>
      </c>
      <c r="N109" s="219" t="str">
        <f t="shared" si="30"/>
        <v>O risco alto deverá ser priorizado para tratamento, pois está fora do limite de apetite tolerado.</v>
      </c>
      <c r="O109" s="219" t="s">
        <v>215</v>
      </c>
      <c r="P109" s="219" t="s">
        <v>215</v>
      </c>
      <c r="Q109" s="219" t="s">
        <v>215</v>
      </c>
      <c r="R109" s="219" t="s">
        <v>215</v>
      </c>
      <c r="S109" s="219" t="s">
        <v>216</v>
      </c>
      <c r="T109" s="218" t="s">
        <v>758</v>
      </c>
      <c r="U109" s="220" t="s">
        <v>550</v>
      </c>
      <c r="V109" s="221" t="s">
        <v>217</v>
      </c>
    </row>
    <row r="110" spans="2:22" ht="99.95" customHeight="1" thickBot="1" x14ac:dyDescent="0.3">
      <c r="B110" s="371" t="s">
        <v>457</v>
      </c>
      <c r="C110" s="215" t="s">
        <v>434</v>
      </c>
      <c r="D110" s="225" t="s">
        <v>616</v>
      </c>
      <c r="E110" s="217" t="s">
        <v>549</v>
      </c>
      <c r="F110" s="218" t="s">
        <v>749</v>
      </c>
      <c r="G110" s="218" t="s">
        <v>755</v>
      </c>
      <c r="H110" s="219" t="s">
        <v>8</v>
      </c>
      <c r="I110" s="219">
        <f>IF(H110="","",VLOOKUP(H110,'Matriz Probabilidade Impacto'!$C$5:$E$10,2,FALSE))</f>
        <v>5</v>
      </c>
      <c r="J110" s="219" t="s">
        <v>23</v>
      </c>
      <c r="K110" s="219">
        <f>IF(J110="","",VLOOKUP(J110,'Matriz Probabilidade Impacto'!$C$16:$D$20,2,FALSE))</f>
        <v>8</v>
      </c>
      <c r="L110" s="219" t="str">
        <f t="shared" si="28"/>
        <v>Risco Alto</v>
      </c>
      <c r="M110" s="219">
        <f t="shared" si="29"/>
        <v>40</v>
      </c>
      <c r="N110" s="219" t="str">
        <f t="shared" si="30"/>
        <v>O risco alto deverá ser priorizado para tratamento, pois está fora do limite de apetite tolerado.</v>
      </c>
      <c r="O110" s="219" t="s">
        <v>215</v>
      </c>
      <c r="P110" s="219" t="s">
        <v>215</v>
      </c>
      <c r="Q110" s="219" t="s">
        <v>215</v>
      </c>
      <c r="R110" s="219" t="s">
        <v>215</v>
      </c>
      <c r="S110" s="219" t="s">
        <v>216</v>
      </c>
      <c r="T110" s="218" t="s">
        <v>758</v>
      </c>
      <c r="U110" s="220" t="s">
        <v>550</v>
      </c>
      <c r="V110" s="221" t="s">
        <v>217</v>
      </c>
    </row>
    <row r="111" spans="2:22" ht="99.95" customHeight="1" thickBot="1" x14ac:dyDescent="0.3">
      <c r="B111" s="371" t="s">
        <v>460</v>
      </c>
      <c r="C111" s="215" t="s">
        <v>436</v>
      </c>
      <c r="D111" s="225" t="s">
        <v>616</v>
      </c>
      <c r="E111" s="217" t="s">
        <v>549</v>
      </c>
      <c r="F111" s="218" t="s">
        <v>749</v>
      </c>
      <c r="G111" s="218" t="s">
        <v>861</v>
      </c>
      <c r="H111" s="219" t="s">
        <v>8</v>
      </c>
      <c r="I111" s="219">
        <f>IF(H111="","",VLOOKUP(H111,'Matriz Probabilidade Impacto'!$C$5:$E$10,2,FALSE))</f>
        <v>5</v>
      </c>
      <c r="J111" s="219" t="s">
        <v>23</v>
      </c>
      <c r="K111" s="219">
        <f>IF(J111="","",VLOOKUP(J111,'Matriz Probabilidade Impacto'!$C$16:$D$20,2,FALSE))</f>
        <v>8</v>
      </c>
      <c r="L111" s="219" t="str">
        <f t="shared" si="28"/>
        <v>Risco Alto</v>
      </c>
      <c r="M111" s="219">
        <f t="shared" si="29"/>
        <v>40</v>
      </c>
      <c r="N111" s="219" t="str">
        <f t="shared" si="30"/>
        <v>O risco alto deverá ser priorizado para tratamento, pois está fora do limite de apetite tolerado.</v>
      </c>
      <c r="O111" s="219" t="s">
        <v>215</v>
      </c>
      <c r="P111" s="219" t="s">
        <v>215</v>
      </c>
      <c r="Q111" s="219" t="s">
        <v>215</v>
      </c>
      <c r="R111" s="219" t="s">
        <v>215</v>
      </c>
      <c r="S111" s="219" t="s">
        <v>216</v>
      </c>
      <c r="T111" s="218" t="s">
        <v>758</v>
      </c>
      <c r="U111" s="220" t="s">
        <v>550</v>
      </c>
      <c r="V111" s="221" t="s">
        <v>217</v>
      </c>
    </row>
    <row r="112" spans="2:22" ht="114" customHeight="1" thickBot="1" x14ac:dyDescent="0.3">
      <c r="B112" s="371" t="s">
        <v>462</v>
      </c>
      <c r="C112" s="215" t="s">
        <v>438</v>
      </c>
      <c r="D112" s="225" t="s">
        <v>616</v>
      </c>
      <c r="E112" s="217" t="s">
        <v>549</v>
      </c>
      <c r="F112" s="218" t="s">
        <v>749</v>
      </c>
      <c r="G112" s="218" t="s">
        <v>754</v>
      </c>
      <c r="H112" s="219" t="s">
        <v>8</v>
      </c>
      <c r="I112" s="219">
        <f>IF(H112="","",VLOOKUP(H112,'Matriz Probabilidade Impacto'!$C$5:$E$10,2,FALSE))</f>
        <v>5</v>
      </c>
      <c r="J112" s="219" t="s">
        <v>23</v>
      </c>
      <c r="K112" s="219">
        <f>IF(J112="","",VLOOKUP(J112,'Matriz Probabilidade Impacto'!$C$16:$D$20,2,FALSE))</f>
        <v>8</v>
      </c>
      <c r="L112" s="219" t="str">
        <f t="shared" si="28"/>
        <v>Risco Alto</v>
      </c>
      <c r="M112" s="219">
        <f t="shared" si="29"/>
        <v>40</v>
      </c>
      <c r="N112" s="219" t="str">
        <f t="shared" si="30"/>
        <v>O risco alto deverá ser priorizado para tratamento, pois está fora do limite de apetite tolerado.</v>
      </c>
      <c r="O112" s="219" t="s">
        <v>215</v>
      </c>
      <c r="P112" s="219" t="s">
        <v>215</v>
      </c>
      <c r="Q112" s="219" t="s">
        <v>215</v>
      </c>
      <c r="R112" s="219" t="s">
        <v>215</v>
      </c>
      <c r="S112" s="219" t="s">
        <v>216</v>
      </c>
      <c r="T112" s="218" t="s">
        <v>758</v>
      </c>
      <c r="U112" s="220" t="s">
        <v>550</v>
      </c>
      <c r="V112" s="221" t="s">
        <v>217</v>
      </c>
    </row>
    <row r="113" spans="2:22" ht="99.95" customHeight="1" thickBot="1" x14ac:dyDescent="0.3">
      <c r="B113" s="371" t="s">
        <v>464</v>
      </c>
      <c r="C113" s="215" t="s">
        <v>440</v>
      </c>
      <c r="D113" s="225" t="s">
        <v>616</v>
      </c>
      <c r="E113" s="217" t="s">
        <v>549</v>
      </c>
      <c r="F113" s="218" t="s">
        <v>749</v>
      </c>
      <c r="G113" s="218" t="s">
        <v>757</v>
      </c>
      <c r="H113" s="219" t="s">
        <v>8</v>
      </c>
      <c r="I113" s="219">
        <f>IF(H113="","",VLOOKUP(H113,'Matriz Probabilidade Impacto'!$C$5:$E$10,2,FALSE))</f>
        <v>5</v>
      </c>
      <c r="J113" s="219" t="s">
        <v>23</v>
      </c>
      <c r="K113" s="219">
        <f>IF(J113="","",VLOOKUP(J113,'Matriz Probabilidade Impacto'!$C$16:$D$20,2,FALSE))</f>
        <v>8</v>
      </c>
      <c r="L113" s="219" t="str">
        <f t="shared" si="28"/>
        <v>Risco Alto</v>
      </c>
      <c r="M113" s="219">
        <f t="shared" si="29"/>
        <v>40</v>
      </c>
      <c r="N113" s="219" t="str">
        <f t="shared" si="30"/>
        <v>O risco alto deverá ser priorizado para tratamento, pois está fora do limite de apetite tolerado.</v>
      </c>
      <c r="O113" s="219" t="s">
        <v>215</v>
      </c>
      <c r="P113" s="219" t="s">
        <v>215</v>
      </c>
      <c r="Q113" s="219" t="s">
        <v>215</v>
      </c>
      <c r="R113" s="219" t="s">
        <v>215</v>
      </c>
      <c r="S113" s="219" t="s">
        <v>216</v>
      </c>
      <c r="T113" s="218" t="s">
        <v>758</v>
      </c>
      <c r="U113" s="220" t="s">
        <v>550</v>
      </c>
      <c r="V113" s="221" t="s">
        <v>217</v>
      </c>
    </row>
    <row r="114" spans="2:22" ht="99.95" customHeight="1" thickBot="1" x14ac:dyDescent="0.3">
      <c r="B114" s="371" t="s">
        <v>466</v>
      </c>
      <c r="C114" s="215" t="s">
        <v>442</v>
      </c>
      <c r="D114" s="225" t="s">
        <v>616</v>
      </c>
      <c r="E114" s="219" t="s">
        <v>759</v>
      </c>
      <c r="F114" s="218" t="s">
        <v>760</v>
      </c>
      <c r="G114" s="218" t="s">
        <v>862</v>
      </c>
      <c r="H114" s="219" t="s">
        <v>8</v>
      </c>
      <c r="I114" s="219">
        <f>IF(H114="","",VLOOKUP(H114,'Matriz Probabilidade Impacto'!$C$5:$E$10,2,FALSE))</f>
        <v>5</v>
      </c>
      <c r="J114" s="219" t="s">
        <v>19</v>
      </c>
      <c r="K114" s="219">
        <f>IF(J114="","",VLOOKUP(J114,'Matriz Probabilidade Impacto'!$C$16:$D$20,2,FALSE))</f>
        <v>2</v>
      </c>
      <c r="L114" s="219" t="str">
        <f t="shared" si="28"/>
        <v>Risco Médio</v>
      </c>
      <c r="M114" s="219">
        <f t="shared" si="29"/>
        <v>10</v>
      </c>
      <c r="N114" s="219" t="str">
        <f t="shared" si="30"/>
        <v>O risco médio está dentro do apetite a riscos da UFPA, portanto, deve ser apenas monitorado.</v>
      </c>
      <c r="O114" s="219" t="s">
        <v>215</v>
      </c>
      <c r="P114" s="219" t="s">
        <v>215</v>
      </c>
      <c r="Q114" s="219" t="s">
        <v>215</v>
      </c>
      <c r="R114" s="219" t="s">
        <v>215</v>
      </c>
      <c r="S114" s="219" t="s">
        <v>215</v>
      </c>
      <c r="T114" s="217" t="str">
        <f t="shared" si="31"/>
        <v>Monitorar o risco.</v>
      </c>
      <c r="U114" s="220" t="str">
        <f t="shared" si="32"/>
        <v>Contínuo</v>
      </c>
      <c r="V114" s="221" t="s">
        <v>217</v>
      </c>
    </row>
    <row r="115" spans="2:22" ht="99.95" customHeight="1" thickBot="1" x14ac:dyDescent="0.3">
      <c r="B115" s="371" t="s">
        <v>468</v>
      </c>
      <c r="C115" s="215" t="s">
        <v>444</v>
      </c>
      <c r="D115" s="225" t="s">
        <v>616</v>
      </c>
      <c r="E115" s="219" t="s">
        <v>536</v>
      </c>
      <c r="F115" s="218" t="s">
        <v>760</v>
      </c>
      <c r="G115" s="218" t="s">
        <v>863</v>
      </c>
      <c r="H115" s="219" t="s">
        <v>8</v>
      </c>
      <c r="I115" s="219">
        <f>IF(H115="","",VLOOKUP(H115,'Matriz Probabilidade Impacto'!$C$5:$E$10,2,FALSE))</f>
        <v>5</v>
      </c>
      <c r="J115" s="219" t="s">
        <v>21</v>
      </c>
      <c r="K115" s="219">
        <f>IF(J115="","",VLOOKUP(J115,'Matriz Probabilidade Impacto'!$C$16:$D$20,2,FALSE))</f>
        <v>5</v>
      </c>
      <c r="L115" s="219" t="str">
        <f t="shared" si="28"/>
        <v>Risco Médio</v>
      </c>
      <c r="M115" s="219">
        <f t="shared" si="29"/>
        <v>25</v>
      </c>
      <c r="N115" s="219" t="str">
        <f t="shared" si="30"/>
        <v>O risco médio está dentro do apetite a riscos da UFPA, portanto, deve ser apenas monitorado.</v>
      </c>
      <c r="O115" s="219" t="s">
        <v>215</v>
      </c>
      <c r="P115" s="219" t="s">
        <v>215</v>
      </c>
      <c r="Q115" s="219" t="s">
        <v>215</v>
      </c>
      <c r="R115" s="219" t="s">
        <v>215</v>
      </c>
      <c r="S115" s="219" t="s">
        <v>215</v>
      </c>
      <c r="T115" s="217" t="str">
        <f t="shared" si="31"/>
        <v>Monitorar o risco.</v>
      </c>
      <c r="U115" s="220" t="str">
        <f t="shared" si="32"/>
        <v>Contínuo</v>
      </c>
      <c r="V115" s="221" t="s">
        <v>217</v>
      </c>
    </row>
    <row r="116" spans="2:22" ht="99.95" customHeight="1" thickBot="1" x14ac:dyDescent="0.3">
      <c r="B116" s="371" t="s">
        <v>470</v>
      </c>
      <c r="C116" s="215" t="s">
        <v>446</v>
      </c>
      <c r="D116" s="225" t="s">
        <v>616</v>
      </c>
      <c r="E116" s="219" t="s">
        <v>536</v>
      </c>
      <c r="F116" s="218" t="s">
        <v>760</v>
      </c>
      <c r="G116" s="218" t="s">
        <v>743</v>
      </c>
      <c r="H116" s="219" t="s">
        <v>8</v>
      </c>
      <c r="I116" s="219">
        <f>IF(H116="","",VLOOKUP(H116,'Matriz Probabilidade Impacto'!$C$5:$E$10,2,FALSE))</f>
        <v>5</v>
      </c>
      <c r="J116" s="219" t="s">
        <v>21</v>
      </c>
      <c r="K116" s="219">
        <f>IF(J116="","",VLOOKUP(J116,'Matriz Probabilidade Impacto'!$C$16:$D$20,2,FALSE))</f>
        <v>5</v>
      </c>
      <c r="L116" s="219" t="str">
        <f t="shared" si="28"/>
        <v>Risco Médio</v>
      </c>
      <c r="M116" s="219">
        <f t="shared" si="29"/>
        <v>25</v>
      </c>
      <c r="N116" s="219" t="str">
        <f t="shared" si="30"/>
        <v>O risco médio está dentro do apetite a riscos da UFPA, portanto, deve ser apenas monitorado.</v>
      </c>
      <c r="O116" s="219" t="s">
        <v>215</v>
      </c>
      <c r="P116" s="219" t="s">
        <v>215</v>
      </c>
      <c r="Q116" s="219" t="s">
        <v>215</v>
      </c>
      <c r="R116" s="219" t="s">
        <v>215</v>
      </c>
      <c r="S116" s="219" t="s">
        <v>215</v>
      </c>
      <c r="T116" s="217" t="str">
        <f t="shared" si="31"/>
        <v>Monitorar o risco.</v>
      </c>
      <c r="U116" s="220" t="str">
        <f t="shared" si="32"/>
        <v>Contínuo</v>
      </c>
      <c r="V116" s="221" t="s">
        <v>217</v>
      </c>
    </row>
    <row r="117" spans="2:22" ht="99.95" customHeight="1" thickBot="1" x14ac:dyDescent="0.3">
      <c r="B117" s="371" t="s">
        <v>472</v>
      </c>
      <c r="C117" s="215" t="s">
        <v>448</v>
      </c>
      <c r="D117" s="225" t="s">
        <v>616</v>
      </c>
      <c r="E117" s="219" t="s">
        <v>536</v>
      </c>
      <c r="F117" s="218" t="s">
        <v>760</v>
      </c>
      <c r="G117" s="218" t="s">
        <v>743</v>
      </c>
      <c r="H117" s="219" t="s">
        <v>8</v>
      </c>
      <c r="I117" s="219">
        <f>IF(H117="","",VLOOKUP(H117,'Matriz Probabilidade Impacto'!$C$5:$E$10,2,FALSE))</f>
        <v>5</v>
      </c>
      <c r="J117" s="219" t="s">
        <v>21</v>
      </c>
      <c r="K117" s="219">
        <f>IF(J117="","",VLOOKUP(J117,'Matriz Probabilidade Impacto'!$C$16:$D$20,2,FALSE))</f>
        <v>5</v>
      </c>
      <c r="L117" s="219" t="str">
        <f t="shared" si="28"/>
        <v>Risco Médio</v>
      </c>
      <c r="M117" s="219">
        <f t="shared" si="29"/>
        <v>25</v>
      </c>
      <c r="N117" s="219" t="str">
        <f t="shared" si="30"/>
        <v>O risco médio está dentro do apetite a riscos da UFPA, portanto, deve ser apenas monitorado.</v>
      </c>
      <c r="O117" s="219" t="s">
        <v>215</v>
      </c>
      <c r="P117" s="219" t="s">
        <v>215</v>
      </c>
      <c r="Q117" s="219" t="s">
        <v>215</v>
      </c>
      <c r="R117" s="219" t="s">
        <v>215</v>
      </c>
      <c r="S117" s="219" t="s">
        <v>215</v>
      </c>
      <c r="T117" s="217" t="str">
        <f t="shared" si="31"/>
        <v>Monitorar o risco.</v>
      </c>
      <c r="U117" s="220" t="str">
        <f t="shared" si="32"/>
        <v>Contínuo</v>
      </c>
      <c r="V117" s="221" t="s">
        <v>217</v>
      </c>
    </row>
    <row r="118" spans="2:22" ht="99.95" customHeight="1" thickBot="1" x14ac:dyDescent="0.3">
      <c r="B118" s="371" t="s">
        <v>474</v>
      </c>
      <c r="C118" s="215" t="s">
        <v>450</v>
      </c>
      <c r="D118" s="225" t="s">
        <v>616</v>
      </c>
      <c r="E118" s="219" t="s">
        <v>761</v>
      </c>
      <c r="F118" s="218" t="s">
        <v>760</v>
      </c>
      <c r="G118" s="218" t="s">
        <v>864</v>
      </c>
      <c r="H118" s="219" t="s">
        <v>8</v>
      </c>
      <c r="I118" s="219">
        <f>IF(H118="","",VLOOKUP(H118,'Matriz Probabilidade Impacto'!$C$5:$E$10,2,FALSE))</f>
        <v>5</v>
      </c>
      <c r="J118" s="219" t="s">
        <v>23</v>
      </c>
      <c r="K118" s="219">
        <f>IF(J118="","",VLOOKUP(J118,'Matriz Probabilidade Impacto'!$C$16:$D$20,2,FALSE))</f>
        <v>8</v>
      </c>
      <c r="L118" s="219" t="str">
        <f t="shared" si="28"/>
        <v>Risco Alto</v>
      </c>
      <c r="M118" s="219">
        <f t="shared" si="29"/>
        <v>40</v>
      </c>
      <c r="N118" s="219" t="str">
        <f t="shared" si="30"/>
        <v>O risco alto deverá ser priorizado para tratamento, pois está fora do limite de apetite tolerado.</v>
      </c>
      <c r="O118" s="219" t="s">
        <v>215</v>
      </c>
      <c r="P118" s="219" t="s">
        <v>215</v>
      </c>
      <c r="Q118" s="219" t="s">
        <v>215</v>
      </c>
      <c r="R118" s="219" t="s">
        <v>215</v>
      </c>
      <c r="S118" s="219" t="s">
        <v>215</v>
      </c>
      <c r="T118" s="218" t="s">
        <v>762</v>
      </c>
      <c r="U118" s="220" t="s">
        <v>763</v>
      </c>
      <c r="V118" s="221" t="s">
        <v>217</v>
      </c>
    </row>
    <row r="119" spans="2:22" ht="99.95" customHeight="1" thickBot="1" x14ac:dyDescent="0.3">
      <c r="B119" s="371" t="s">
        <v>476</v>
      </c>
      <c r="C119" s="215" t="s">
        <v>452</v>
      </c>
      <c r="D119" s="225" t="s">
        <v>616</v>
      </c>
      <c r="E119" s="219" t="s">
        <v>764</v>
      </c>
      <c r="F119" s="218" t="s">
        <v>765</v>
      </c>
      <c r="G119" s="218" t="s">
        <v>865</v>
      </c>
      <c r="H119" s="219" t="s">
        <v>8</v>
      </c>
      <c r="I119" s="219">
        <f>IF(H119="","",VLOOKUP(H119,'Matriz Probabilidade Impacto'!$C$5:$E$10,2,FALSE))</f>
        <v>5</v>
      </c>
      <c r="J119" s="219" t="s">
        <v>23</v>
      </c>
      <c r="K119" s="219">
        <f>IF(J119="","",VLOOKUP(J119,'Matriz Probabilidade Impacto'!$C$16:$D$20,2,FALSE))</f>
        <v>8</v>
      </c>
      <c r="L119" s="219" t="str">
        <f t="shared" si="28"/>
        <v>Risco Alto</v>
      </c>
      <c r="M119" s="219">
        <f t="shared" si="29"/>
        <v>40</v>
      </c>
      <c r="N119" s="219" t="str">
        <f t="shared" si="30"/>
        <v>O risco alto deverá ser priorizado para tratamento, pois está fora do limite de apetite tolerado.</v>
      </c>
      <c r="O119" s="219" t="s">
        <v>215</v>
      </c>
      <c r="P119" s="219" t="s">
        <v>215</v>
      </c>
      <c r="Q119" s="219" t="s">
        <v>215</v>
      </c>
      <c r="R119" s="219" t="s">
        <v>215</v>
      </c>
      <c r="S119" s="219" t="s">
        <v>215</v>
      </c>
      <c r="T119" s="218" t="s">
        <v>866</v>
      </c>
      <c r="U119" s="220" t="s">
        <v>550</v>
      </c>
      <c r="V119" s="221" t="s">
        <v>217</v>
      </c>
    </row>
    <row r="120" spans="2:22" ht="109.5" customHeight="1" thickBot="1" x14ac:dyDescent="0.3">
      <c r="B120" s="371" t="s">
        <v>478</v>
      </c>
      <c r="C120" s="215" t="s">
        <v>454</v>
      </c>
      <c r="D120" s="225" t="s">
        <v>616</v>
      </c>
      <c r="E120" s="219" t="s">
        <v>536</v>
      </c>
      <c r="F120" s="218" t="s">
        <v>760</v>
      </c>
      <c r="G120" s="218" t="s">
        <v>767</v>
      </c>
      <c r="H120" s="219" t="s">
        <v>8</v>
      </c>
      <c r="I120" s="219">
        <f>IF(H120="","",VLOOKUP(H120,'Matriz Probabilidade Impacto'!$C$5:$E$10,2,FALSE))</f>
        <v>5</v>
      </c>
      <c r="J120" s="219" t="s">
        <v>23</v>
      </c>
      <c r="K120" s="219">
        <f>IF(J120="","",VLOOKUP(J120,'Matriz Probabilidade Impacto'!$C$16:$D$20,2,FALSE))</f>
        <v>8</v>
      </c>
      <c r="L120" s="219" t="str">
        <f t="shared" si="28"/>
        <v>Risco Alto</v>
      </c>
      <c r="M120" s="219">
        <f t="shared" si="29"/>
        <v>40</v>
      </c>
      <c r="N120" s="219" t="str">
        <f t="shared" si="30"/>
        <v>O risco alto deverá ser priorizado para tratamento, pois está fora do limite de apetite tolerado.</v>
      </c>
      <c r="O120" s="219" t="s">
        <v>215</v>
      </c>
      <c r="P120" s="219" t="s">
        <v>215</v>
      </c>
      <c r="Q120" s="219" t="s">
        <v>215</v>
      </c>
      <c r="R120" s="219" t="s">
        <v>215</v>
      </c>
      <c r="S120" s="219" t="s">
        <v>215</v>
      </c>
      <c r="T120" s="217" t="s">
        <v>867</v>
      </c>
      <c r="U120" s="220" t="s">
        <v>768</v>
      </c>
      <c r="V120" s="221" t="s">
        <v>217</v>
      </c>
    </row>
    <row r="121" spans="2:22" ht="110.25" customHeight="1" thickBot="1" x14ac:dyDescent="0.3">
      <c r="B121" s="371" t="s">
        <v>480</v>
      </c>
      <c r="C121" s="215" t="s">
        <v>456</v>
      </c>
      <c r="D121" s="225" t="s">
        <v>616</v>
      </c>
      <c r="E121" s="219" t="s">
        <v>536</v>
      </c>
      <c r="F121" s="218" t="s">
        <v>760</v>
      </c>
      <c r="G121" s="218" t="s">
        <v>766</v>
      </c>
      <c r="H121" s="219" t="s">
        <v>8</v>
      </c>
      <c r="I121" s="219">
        <f>IF(H121="","",VLOOKUP(H121,'Matriz Probabilidade Impacto'!$C$5:$E$10,2,FALSE))</f>
        <v>5</v>
      </c>
      <c r="J121" s="219" t="s">
        <v>23</v>
      </c>
      <c r="K121" s="219">
        <f>IF(J121="","",VLOOKUP(J121,'Matriz Probabilidade Impacto'!$C$16:$D$20,2,FALSE))</f>
        <v>8</v>
      </c>
      <c r="L121" s="219" t="str">
        <f t="shared" si="28"/>
        <v>Risco Alto</v>
      </c>
      <c r="M121" s="219">
        <f t="shared" si="29"/>
        <v>40</v>
      </c>
      <c r="N121" s="219" t="str">
        <f t="shared" si="30"/>
        <v>O risco alto deverá ser priorizado para tratamento, pois está fora do limite de apetite tolerado.</v>
      </c>
      <c r="O121" s="219" t="s">
        <v>215</v>
      </c>
      <c r="P121" s="219" t="s">
        <v>215</v>
      </c>
      <c r="Q121" s="219" t="s">
        <v>215</v>
      </c>
      <c r="R121" s="219" t="s">
        <v>215</v>
      </c>
      <c r="S121" s="219" t="s">
        <v>215</v>
      </c>
      <c r="T121" s="217" t="s">
        <v>867</v>
      </c>
      <c r="U121" s="220" t="s">
        <v>768</v>
      </c>
      <c r="V121" s="221" t="s">
        <v>217</v>
      </c>
    </row>
    <row r="122" spans="2:22" ht="99.95" customHeight="1" thickBot="1" x14ac:dyDescent="0.3">
      <c r="B122" s="371" t="s">
        <v>482</v>
      </c>
      <c r="C122" s="215" t="s">
        <v>458</v>
      </c>
      <c r="D122" s="225" t="s">
        <v>616</v>
      </c>
      <c r="E122" s="219" t="s">
        <v>551</v>
      </c>
      <c r="F122" s="218" t="s">
        <v>769</v>
      </c>
      <c r="G122" s="218" t="s">
        <v>770</v>
      </c>
      <c r="H122" s="219" t="s">
        <v>8</v>
      </c>
      <c r="I122" s="219">
        <f>IF(H122="","",VLOOKUP(H122,'Matriz Probabilidade Impacto'!$C$5:$E$10,2,FALSE))</f>
        <v>5</v>
      </c>
      <c r="J122" s="219" t="s">
        <v>21</v>
      </c>
      <c r="K122" s="219">
        <f>IF(J122="","",VLOOKUP(J122,'Matriz Probabilidade Impacto'!$C$16:$D$20,2,FALSE))</f>
        <v>5</v>
      </c>
      <c r="L122" s="219" t="str">
        <f t="shared" si="28"/>
        <v>Risco Médio</v>
      </c>
      <c r="M122" s="219">
        <f t="shared" si="29"/>
        <v>25</v>
      </c>
      <c r="N122" s="219" t="str">
        <f t="shared" si="30"/>
        <v>O risco médio está dentro do apetite a riscos da UFPA, portanto, deve ser apenas monitorado.</v>
      </c>
      <c r="O122" s="219" t="s">
        <v>215</v>
      </c>
      <c r="P122" s="219" t="s">
        <v>215</v>
      </c>
      <c r="Q122" s="219" t="s">
        <v>215</v>
      </c>
      <c r="R122" s="219" t="s">
        <v>215</v>
      </c>
      <c r="S122" s="219" t="s">
        <v>215</v>
      </c>
      <c r="T122" s="217" t="str">
        <f t="shared" si="31"/>
        <v>Monitorar o risco.</v>
      </c>
      <c r="U122" s="220" t="str">
        <f t="shared" si="32"/>
        <v>Contínuo</v>
      </c>
      <c r="V122" s="221" t="s">
        <v>217</v>
      </c>
    </row>
    <row r="123" spans="2:22" ht="99.95" customHeight="1" thickBot="1" x14ac:dyDescent="0.3">
      <c r="B123" s="371" t="s">
        <v>484</v>
      </c>
      <c r="C123" s="215" t="s">
        <v>459</v>
      </c>
      <c r="D123" s="225" t="s">
        <v>616</v>
      </c>
      <c r="E123" s="219" t="s">
        <v>536</v>
      </c>
      <c r="F123" s="218" t="s">
        <v>760</v>
      </c>
      <c r="G123" s="218" t="s">
        <v>552</v>
      </c>
      <c r="H123" s="219" t="s">
        <v>8</v>
      </c>
      <c r="I123" s="219">
        <f>IF(H123="","",VLOOKUP(H123,'Matriz Probabilidade Impacto'!$C$5:$E$10,2,FALSE))</f>
        <v>5</v>
      </c>
      <c r="J123" s="219" t="s">
        <v>21</v>
      </c>
      <c r="K123" s="219">
        <f>IF(J123="","",VLOOKUP(J123,'Matriz Probabilidade Impacto'!$C$16:$D$20,2,FALSE))</f>
        <v>5</v>
      </c>
      <c r="L123" s="219" t="str">
        <f t="shared" si="28"/>
        <v>Risco Médio</v>
      </c>
      <c r="M123" s="219">
        <f t="shared" si="29"/>
        <v>25</v>
      </c>
      <c r="N123" s="219" t="str">
        <f t="shared" si="30"/>
        <v>O risco médio está dentro do apetite a riscos da UFPA, portanto, deve ser apenas monitorado.</v>
      </c>
      <c r="O123" s="219" t="s">
        <v>215</v>
      </c>
      <c r="P123" s="219" t="s">
        <v>215</v>
      </c>
      <c r="Q123" s="219" t="s">
        <v>215</v>
      </c>
      <c r="R123" s="219" t="s">
        <v>215</v>
      </c>
      <c r="S123" s="219" t="s">
        <v>215</v>
      </c>
      <c r="T123" s="217" t="str">
        <f t="shared" si="31"/>
        <v>Monitorar o risco.</v>
      </c>
      <c r="U123" s="220" t="str">
        <f t="shared" si="32"/>
        <v>Contínuo</v>
      </c>
      <c r="V123" s="221" t="s">
        <v>217</v>
      </c>
    </row>
    <row r="124" spans="2:22" ht="99.95" customHeight="1" thickBot="1" x14ac:dyDescent="0.3">
      <c r="B124" s="371" t="s">
        <v>485</v>
      </c>
      <c r="C124" s="215" t="s">
        <v>461</v>
      </c>
      <c r="D124" s="225" t="s">
        <v>616</v>
      </c>
      <c r="E124" s="217" t="s">
        <v>549</v>
      </c>
      <c r="F124" s="217" t="s">
        <v>771</v>
      </c>
      <c r="G124" s="218" t="s">
        <v>553</v>
      </c>
      <c r="H124" s="219" t="s">
        <v>8</v>
      </c>
      <c r="I124" s="219">
        <f>IF(H124="","",VLOOKUP(H124,'Matriz Probabilidade Impacto'!$C$5:$E$10,2,FALSE))</f>
        <v>5</v>
      </c>
      <c r="J124" s="219" t="s">
        <v>21</v>
      </c>
      <c r="K124" s="219">
        <f>IF(J124="","",VLOOKUP(J124,'Matriz Probabilidade Impacto'!$C$16:$D$20,2,FALSE))</f>
        <v>5</v>
      </c>
      <c r="L124" s="219" t="str">
        <f t="shared" si="28"/>
        <v>Risco Médio</v>
      </c>
      <c r="M124" s="219">
        <f t="shared" si="29"/>
        <v>25</v>
      </c>
      <c r="N124" s="219" t="str">
        <f t="shared" si="30"/>
        <v>O risco médio está dentro do apetite a riscos da UFPA, portanto, deve ser apenas monitorado.</v>
      </c>
      <c r="O124" s="219" t="s">
        <v>215</v>
      </c>
      <c r="P124" s="219" t="s">
        <v>215</v>
      </c>
      <c r="Q124" s="219" t="s">
        <v>215</v>
      </c>
      <c r="R124" s="219" t="s">
        <v>215</v>
      </c>
      <c r="S124" s="219" t="s">
        <v>216</v>
      </c>
      <c r="T124" s="217" t="str">
        <f t="shared" si="31"/>
        <v>Monitorar o risco.</v>
      </c>
      <c r="U124" s="220" t="str">
        <f t="shared" si="32"/>
        <v>Contínuo</v>
      </c>
      <c r="V124" s="221" t="s">
        <v>217</v>
      </c>
    </row>
    <row r="125" spans="2:22" ht="99.95" customHeight="1" thickBot="1" x14ac:dyDescent="0.3">
      <c r="B125" s="371" t="s">
        <v>487</v>
      </c>
      <c r="C125" s="215" t="s">
        <v>463</v>
      </c>
      <c r="D125" s="225" t="s">
        <v>616</v>
      </c>
      <c r="E125" s="217" t="s">
        <v>549</v>
      </c>
      <c r="F125" s="217" t="s">
        <v>749</v>
      </c>
      <c r="G125" s="218" t="s">
        <v>772</v>
      </c>
      <c r="H125" s="219" t="s">
        <v>8</v>
      </c>
      <c r="I125" s="219">
        <f>IF(H125="","",VLOOKUP(H125,'Matriz Probabilidade Impacto'!$C$5:$E$10,2,FALSE))</f>
        <v>5</v>
      </c>
      <c r="J125" s="219" t="s">
        <v>21</v>
      </c>
      <c r="K125" s="219">
        <f>IF(J125="","",VLOOKUP(J125,'Matriz Probabilidade Impacto'!$C$16:$D$20,2,FALSE))</f>
        <v>5</v>
      </c>
      <c r="L125" s="219" t="str">
        <f t="shared" si="28"/>
        <v>Risco Médio</v>
      </c>
      <c r="M125" s="219">
        <f t="shared" si="29"/>
        <v>25</v>
      </c>
      <c r="N125" s="219" t="str">
        <f t="shared" si="30"/>
        <v>O risco médio está dentro do apetite a riscos da UFPA, portanto, deve ser apenas monitorado.</v>
      </c>
      <c r="O125" s="219" t="s">
        <v>215</v>
      </c>
      <c r="P125" s="219" t="s">
        <v>215</v>
      </c>
      <c r="Q125" s="219" t="s">
        <v>215</v>
      </c>
      <c r="R125" s="219" t="s">
        <v>215</v>
      </c>
      <c r="S125" s="219" t="s">
        <v>216</v>
      </c>
      <c r="T125" s="217" t="str">
        <f t="shared" si="31"/>
        <v>Monitorar o risco.</v>
      </c>
      <c r="U125" s="220" t="str">
        <f t="shared" si="32"/>
        <v>Contínuo</v>
      </c>
      <c r="V125" s="221" t="s">
        <v>217</v>
      </c>
    </row>
    <row r="126" spans="2:22" ht="99.95" customHeight="1" thickBot="1" x14ac:dyDescent="0.3">
      <c r="B126" s="371" t="s">
        <v>490</v>
      </c>
      <c r="C126" s="215" t="s">
        <v>465</v>
      </c>
      <c r="D126" s="225" t="s">
        <v>617</v>
      </c>
      <c r="E126" s="219" t="s">
        <v>774</v>
      </c>
      <c r="F126" s="218" t="s">
        <v>773</v>
      </c>
      <c r="G126" s="218" t="s">
        <v>557</v>
      </c>
      <c r="H126" s="219" t="s">
        <v>8</v>
      </c>
      <c r="I126" s="219">
        <f>IF(H126="","",VLOOKUP(H126,'Matriz Probabilidade Impacto'!$C$5:$E$10,2,FALSE))</f>
        <v>5</v>
      </c>
      <c r="J126" s="219" t="s">
        <v>21</v>
      </c>
      <c r="K126" s="219">
        <f>IF(J126="","",VLOOKUP(J126,'Matriz Probabilidade Impacto'!$C$16:$D$20,2,FALSE))</f>
        <v>5</v>
      </c>
      <c r="L126" s="219" t="str">
        <f t="shared" si="28"/>
        <v>Risco Médio</v>
      </c>
      <c r="M126" s="219">
        <f t="shared" si="29"/>
        <v>25</v>
      </c>
      <c r="N126" s="219" t="str">
        <f t="shared" si="30"/>
        <v>O risco médio está dentro do apetite a riscos da UFPA, portanto, deve ser apenas monitorado.</v>
      </c>
      <c r="O126" s="219" t="s">
        <v>215</v>
      </c>
      <c r="P126" s="219" t="s">
        <v>215</v>
      </c>
      <c r="Q126" s="219" t="s">
        <v>216</v>
      </c>
      <c r="R126" s="219" t="s">
        <v>215</v>
      </c>
      <c r="S126" s="219" t="s">
        <v>215</v>
      </c>
      <c r="T126" s="217" t="str">
        <f t="shared" si="31"/>
        <v>Monitorar o risco.</v>
      </c>
      <c r="U126" s="220" t="str">
        <f t="shared" si="32"/>
        <v>Contínuo</v>
      </c>
      <c r="V126" s="221" t="s">
        <v>217</v>
      </c>
    </row>
    <row r="127" spans="2:22" ht="99.95" customHeight="1" thickBot="1" x14ac:dyDescent="0.3">
      <c r="B127" s="371" t="s">
        <v>492</v>
      </c>
      <c r="C127" s="215" t="s">
        <v>467</v>
      </c>
      <c r="D127" s="225" t="s">
        <v>617</v>
      </c>
      <c r="E127" s="219" t="s">
        <v>555</v>
      </c>
      <c r="F127" s="218" t="s">
        <v>777</v>
      </c>
      <c r="G127" s="218" t="s">
        <v>775</v>
      </c>
      <c r="H127" s="219" t="s">
        <v>8</v>
      </c>
      <c r="I127" s="219">
        <f>IF(H127="","",VLOOKUP(H127,'Matriz Probabilidade Impacto'!$C$5:$E$10,2,FALSE))</f>
        <v>5</v>
      </c>
      <c r="J127" s="219" t="s">
        <v>21</v>
      </c>
      <c r="K127" s="219">
        <f>IF(J127="","",VLOOKUP(J127,'Matriz Probabilidade Impacto'!$C$16:$D$20,2,FALSE))</f>
        <v>5</v>
      </c>
      <c r="L127" s="219" t="str">
        <f t="shared" si="28"/>
        <v>Risco Médio</v>
      </c>
      <c r="M127" s="219">
        <f t="shared" si="29"/>
        <v>25</v>
      </c>
      <c r="N127" s="219" t="str">
        <f t="shared" si="30"/>
        <v>O risco médio está dentro do apetite a riscos da UFPA, portanto, deve ser apenas monitorado.</v>
      </c>
      <c r="O127" s="219" t="s">
        <v>215</v>
      </c>
      <c r="P127" s="219" t="s">
        <v>215</v>
      </c>
      <c r="Q127" s="219" t="s">
        <v>215</v>
      </c>
      <c r="R127" s="219" t="s">
        <v>215</v>
      </c>
      <c r="S127" s="219" t="s">
        <v>215</v>
      </c>
      <c r="T127" s="217" t="str">
        <f t="shared" si="31"/>
        <v>Monitorar o risco.</v>
      </c>
      <c r="U127" s="220" t="str">
        <f t="shared" si="32"/>
        <v>Contínuo</v>
      </c>
      <c r="V127" s="221" t="s">
        <v>217</v>
      </c>
    </row>
    <row r="128" spans="2:22" ht="99.95" customHeight="1" thickBot="1" x14ac:dyDescent="0.3">
      <c r="B128" s="371" t="s">
        <v>494</v>
      </c>
      <c r="C128" s="215" t="s">
        <v>469</v>
      </c>
      <c r="D128" s="225" t="s">
        <v>617</v>
      </c>
      <c r="E128" s="219" t="s">
        <v>558</v>
      </c>
      <c r="F128" s="218" t="s">
        <v>795</v>
      </c>
      <c r="G128" s="218" t="s">
        <v>796</v>
      </c>
      <c r="H128" s="219" t="s">
        <v>8</v>
      </c>
      <c r="I128" s="219">
        <f>IF(H128="","",VLOOKUP(H128,'Matriz Probabilidade Impacto'!$C$5:$E$10,2,FALSE))</f>
        <v>5</v>
      </c>
      <c r="J128" s="219" t="s">
        <v>23</v>
      </c>
      <c r="K128" s="219">
        <f>IF(J128="","",VLOOKUP(J128,'Matriz Probabilidade Impacto'!$C$16:$D$20,2,FALSE))</f>
        <v>8</v>
      </c>
      <c r="L128" s="219" t="str">
        <f t="shared" si="28"/>
        <v>Risco Alto</v>
      </c>
      <c r="M128" s="219">
        <f t="shared" si="29"/>
        <v>40</v>
      </c>
      <c r="N128" s="219" t="str">
        <f t="shared" si="30"/>
        <v>O risco alto deverá ser priorizado para tratamento, pois está fora do limite de apetite tolerado.</v>
      </c>
      <c r="O128" s="219" t="s">
        <v>215</v>
      </c>
      <c r="P128" s="219" t="s">
        <v>215</v>
      </c>
      <c r="Q128" s="219" t="s">
        <v>216</v>
      </c>
      <c r="R128" s="219" t="s">
        <v>215</v>
      </c>
      <c r="S128" s="219" t="s">
        <v>215</v>
      </c>
      <c r="T128" s="218" t="s">
        <v>800</v>
      </c>
      <c r="U128" s="220" t="s">
        <v>803</v>
      </c>
      <c r="V128" s="221" t="s">
        <v>217</v>
      </c>
    </row>
    <row r="129" spans="2:22" ht="99.95" customHeight="1" thickBot="1" x14ac:dyDescent="0.3">
      <c r="B129" s="371" t="s">
        <v>496</v>
      </c>
      <c r="C129" s="215" t="s">
        <v>471</v>
      </c>
      <c r="D129" s="225" t="s">
        <v>617</v>
      </c>
      <c r="E129" s="219" t="s">
        <v>536</v>
      </c>
      <c r="F129" s="218" t="s">
        <v>773</v>
      </c>
      <c r="G129" s="218" t="s">
        <v>559</v>
      </c>
      <c r="H129" s="219" t="s">
        <v>8</v>
      </c>
      <c r="I129" s="219">
        <f>IF(H129="","",VLOOKUP(H129,'Matriz Probabilidade Impacto'!$C$5:$E$10,2,FALSE))</f>
        <v>5</v>
      </c>
      <c r="J129" s="219" t="s">
        <v>23</v>
      </c>
      <c r="K129" s="219">
        <f>IF(J129="","",VLOOKUP(J129,'Matriz Probabilidade Impacto'!$C$16:$D$20,2,FALSE))</f>
        <v>8</v>
      </c>
      <c r="L129" s="219" t="str">
        <f t="shared" si="28"/>
        <v>Risco Alto</v>
      </c>
      <c r="M129" s="219">
        <f t="shared" si="29"/>
        <v>40</v>
      </c>
      <c r="N129" s="219" t="str">
        <f t="shared" si="30"/>
        <v>O risco alto deverá ser priorizado para tratamento, pois está fora do limite de apetite tolerado.</v>
      </c>
      <c r="O129" s="219" t="s">
        <v>215</v>
      </c>
      <c r="P129" s="219" t="s">
        <v>215</v>
      </c>
      <c r="Q129" s="219" t="s">
        <v>216</v>
      </c>
      <c r="R129" s="219" t="s">
        <v>215</v>
      </c>
      <c r="S129" s="219" t="s">
        <v>215</v>
      </c>
      <c r="T129" s="218" t="s">
        <v>801</v>
      </c>
      <c r="U129" s="220" t="s">
        <v>804</v>
      </c>
      <c r="V129" s="221" t="s">
        <v>217</v>
      </c>
    </row>
    <row r="130" spans="2:22" ht="105.75" thickBot="1" x14ac:dyDescent="0.3">
      <c r="B130" s="371" t="s">
        <v>498</v>
      </c>
      <c r="C130" s="215" t="s">
        <v>473</v>
      </c>
      <c r="D130" s="225" t="s">
        <v>617</v>
      </c>
      <c r="E130" s="219" t="s">
        <v>774</v>
      </c>
      <c r="F130" s="218" t="s">
        <v>799</v>
      </c>
      <c r="G130" s="218" t="s">
        <v>798</v>
      </c>
      <c r="H130" s="219" t="s">
        <v>8</v>
      </c>
      <c r="I130" s="219">
        <f>IF(H130="","",VLOOKUP(H130,'Matriz Probabilidade Impacto'!$C$5:$E$10,2,FALSE))</f>
        <v>5</v>
      </c>
      <c r="J130" s="219" t="s">
        <v>23</v>
      </c>
      <c r="K130" s="219">
        <f>IF(J130="","",VLOOKUP(J130,'Matriz Probabilidade Impacto'!$C$16:$D$20,2,FALSE))</f>
        <v>8</v>
      </c>
      <c r="L130" s="219" t="str">
        <f t="shared" si="28"/>
        <v>Risco Alto</v>
      </c>
      <c r="M130" s="219">
        <f t="shared" si="29"/>
        <v>40</v>
      </c>
      <c r="N130" s="219" t="str">
        <f t="shared" si="30"/>
        <v>O risco alto deverá ser priorizado para tratamento, pois está fora do limite de apetite tolerado.</v>
      </c>
      <c r="O130" s="219" t="s">
        <v>215</v>
      </c>
      <c r="P130" s="219" t="s">
        <v>215</v>
      </c>
      <c r="Q130" s="219" t="s">
        <v>216</v>
      </c>
      <c r="R130" s="219" t="s">
        <v>215</v>
      </c>
      <c r="S130" s="219" t="s">
        <v>215</v>
      </c>
      <c r="T130" s="218" t="s">
        <v>802</v>
      </c>
      <c r="U130" s="220" t="s">
        <v>805</v>
      </c>
      <c r="V130" s="221" t="s">
        <v>217</v>
      </c>
    </row>
    <row r="131" spans="2:22" ht="99.95" customHeight="1" thickBot="1" x14ac:dyDescent="0.3">
      <c r="B131" s="371" t="s">
        <v>500</v>
      </c>
      <c r="C131" s="215" t="s">
        <v>475</v>
      </c>
      <c r="D131" s="225" t="s">
        <v>617</v>
      </c>
      <c r="E131" s="219" t="s">
        <v>774</v>
      </c>
      <c r="F131" s="218" t="s">
        <v>797</v>
      </c>
      <c r="G131" s="218" t="s">
        <v>798</v>
      </c>
      <c r="H131" s="219" t="s">
        <v>8</v>
      </c>
      <c r="I131" s="219">
        <f>IF(H131="","",VLOOKUP(H131,'Matriz Probabilidade Impacto'!$C$5:$E$10,2,FALSE))</f>
        <v>5</v>
      </c>
      <c r="J131" s="219" t="s">
        <v>23</v>
      </c>
      <c r="K131" s="219">
        <f>IF(J131="","",VLOOKUP(J131,'Matriz Probabilidade Impacto'!$C$16:$D$20,2,FALSE))</f>
        <v>8</v>
      </c>
      <c r="L131" s="219" t="str">
        <f t="shared" si="28"/>
        <v>Risco Alto</v>
      </c>
      <c r="M131" s="219">
        <f t="shared" si="29"/>
        <v>40</v>
      </c>
      <c r="N131" s="219" t="str">
        <f t="shared" si="30"/>
        <v>O risco alto deverá ser priorizado para tratamento, pois está fora do limite de apetite tolerado.</v>
      </c>
      <c r="O131" s="219" t="s">
        <v>215</v>
      </c>
      <c r="P131" s="219" t="s">
        <v>215</v>
      </c>
      <c r="Q131" s="219" t="s">
        <v>216</v>
      </c>
      <c r="R131" s="219" t="s">
        <v>215</v>
      </c>
      <c r="S131" s="219" t="s">
        <v>215</v>
      </c>
      <c r="T131" s="218" t="s">
        <v>802</v>
      </c>
      <c r="U131" s="220" t="s">
        <v>805</v>
      </c>
      <c r="V131" s="221" t="s">
        <v>217</v>
      </c>
    </row>
    <row r="132" spans="2:22" ht="99.95" customHeight="1" thickBot="1" x14ac:dyDescent="0.3">
      <c r="B132" s="371" t="s">
        <v>502</v>
      </c>
      <c r="C132" s="215" t="s">
        <v>477</v>
      </c>
      <c r="D132" s="225" t="s">
        <v>617</v>
      </c>
      <c r="E132" s="219" t="s">
        <v>554</v>
      </c>
      <c r="F132" s="218" t="s">
        <v>773</v>
      </c>
      <c r="G132" s="218" t="s">
        <v>789</v>
      </c>
      <c r="H132" s="219" t="s">
        <v>8</v>
      </c>
      <c r="I132" s="219">
        <f>IF(H132="","",VLOOKUP(H132,'Matriz Probabilidade Impacto'!$C$5:$E$10,2,FALSE))</f>
        <v>5</v>
      </c>
      <c r="J132" s="219" t="s">
        <v>21</v>
      </c>
      <c r="K132" s="219">
        <f>IF(J132="","",VLOOKUP(J132,'Matriz Probabilidade Impacto'!$C$16:$D$20,2,FALSE))</f>
        <v>5</v>
      </c>
      <c r="L132" s="219" t="str">
        <f t="shared" si="28"/>
        <v>Risco Médio</v>
      </c>
      <c r="M132" s="219">
        <f t="shared" si="29"/>
        <v>25</v>
      </c>
      <c r="N132" s="219" t="str">
        <f t="shared" si="30"/>
        <v>O risco médio está dentro do apetite a riscos da UFPA, portanto, deve ser apenas monitorado.</v>
      </c>
      <c r="O132" s="219" t="s">
        <v>215</v>
      </c>
      <c r="P132" s="219" t="s">
        <v>215</v>
      </c>
      <c r="Q132" s="219" t="s">
        <v>216</v>
      </c>
      <c r="R132" s="219" t="s">
        <v>215</v>
      </c>
      <c r="S132" s="219" t="s">
        <v>215</v>
      </c>
      <c r="T132" s="217" t="str">
        <f t="shared" si="31"/>
        <v>Monitorar o risco.</v>
      </c>
      <c r="U132" s="220" t="str">
        <f t="shared" si="32"/>
        <v>Contínuo</v>
      </c>
      <c r="V132" s="221" t="s">
        <v>217</v>
      </c>
    </row>
    <row r="133" spans="2:22" ht="99.95" customHeight="1" thickBot="1" x14ac:dyDescent="0.3">
      <c r="B133" s="371" t="s">
        <v>504</v>
      </c>
      <c r="C133" s="215" t="s">
        <v>479</v>
      </c>
      <c r="D133" s="225" t="s">
        <v>617</v>
      </c>
      <c r="E133" s="219" t="s">
        <v>560</v>
      </c>
      <c r="F133" s="218" t="s">
        <v>790</v>
      </c>
      <c r="G133" s="218" t="s">
        <v>791</v>
      </c>
      <c r="H133" s="219" t="s">
        <v>8</v>
      </c>
      <c r="I133" s="219">
        <f>IF(H133="","",VLOOKUP(H133,'Matriz Probabilidade Impacto'!$C$5:$E$10,2,FALSE))</f>
        <v>5</v>
      </c>
      <c r="J133" s="219" t="s">
        <v>21</v>
      </c>
      <c r="K133" s="219">
        <f>IF(J133="","",VLOOKUP(J133,'Matriz Probabilidade Impacto'!$C$16:$D$20,2,FALSE))</f>
        <v>5</v>
      </c>
      <c r="L133" s="219" t="str">
        <f t="shared" si="28"/>
        <v>Risco Médio</v>
      </c>
      <c r="M133" s="219">
        <f t="shared" si="29"/>
        <v>25</v>
      </c>
      <c r="N133" s="219" t="str">
        <f t="shared" si="30"/>
        <v>O risco médio está dentro do apetite a riscos da UFPA, portanto, deve ser apenas monitorado.</v>
      </c>
      <c r="O133" s="219" t="s">
        <v>215</v>
      </c>
      <c r="P133" s="219" t="s">
        <v>215</v>
      </c>
      <c r="Q133" s="219" t="s">
        <v>216</v>
      </c>
      <c r="R133" s="219" t="s">
        <v>215</v>
      </c>
      <c r="S133" s="219" t="s">
        <v>215</v>
      </c>
      <c r="T133" s="217" t="str">
        <f t="shared" si="31"/>
        <v>Monitorar o risco.</v>
      </c>
      <c r="U133" s="220" t="str">
        <f t="shared" si="32"/>
        <v>Contínuo</v>
      </c>
      <c r="V133" s="221" t="s">
        <v>217</v>
      </c>
    </row>
    <row r="134" spans="2:22" ht="90.75" thickBot="1" x14ac:dyDescent="0.3">
      <c r="B134" s="371" t="s">
        <v>505</v>
      </c>
      <c r="C134" s="215" t="s">
        <v>481</v>
      </c>
      <c r="D134" s="225" t="s">
        <v>617</v>
      </c>
      <c r="E134" s="219" t="s">
        <v>536</v>
      </c>
      <c r="F134" s="218" t="s">
        <v>773</v>
      </c>
      <c r="G134" s="218" t="s">
        <v>767</v>
      </c>
      <c r="H134" s="219" t="s">
        <v>8</v>
      </c>
      <c r="I134" s="219">
        <f>IF(H134="","",VLOOKUP(H134,'Matriz Probabilidade Impacto'!$C$5:$E$10,2,FALSE))</f>
        <v>5</v>
      </c>
      <c r="J134" s="219" t="s">
        <v>23</v>
      </c>
      <c r="K134" s="219">
        <f>IF(J134="","",VLOOKUP(J134,'Matriz Probabilidade Impacto'!$C$16:$D$20,2,FALSE))</f>
        <v>8</v>
      </c>
      <c r="L134" s="219" t="str">
        <f t="shared" si="28"/>
        <v>Risco Alto</v>
      </c>
      <c r="M134" s="219">
        <f t="shared" si="29"/>
        <v>40</v>
      </c>
      <c r="N134" s="219" t="str">
        <f t="shared" si="30"/>
        <v>O risco alto deverá ser priorizado para tratamento, pois está fora do limite de apetite tolerado.</v>
      </c>
      <c r="O134" s="219" t="s">
        <v>215</v>
      </c>
      <c r="P134" s="219" t="s">
        <v>215</v>
      </c>
      <c r="Q134" s="219" t="s">
        <v>216</v>
      </c>
      <c r="R134" s="219" t="s">
        <v>215</v>
      </c>
      <c r="S134" s="219" t="s">
        <v>215</v>
      </c>
      <c r="T134" s="218" t="s">
        <v>868</v>
      </c>
      <c r="U134" s="220">
        <v>44593</v>
      </c>
      <c r="V134" s="221" t="s">
        <v>217</v>
      </c>
    </row>
    <row r="135" spans="2:22" ht="90.75" thickBot="1" x14ac:dyDescent="0.3">
      <c r="B135" s="371" t="s">
        <v>506</v>
      </c>
      <c r="C135" s="215" t="s">
        <v>483</v>
      </c>
      <c r="D135" s="225" t="s">
        <v>617</v>
      </c>
      <c r="E135" s="219" t="s">
        <v>536</v>
      </c>
      <c r="F135" s="218" t="s">
        <v>773</v>
      </c>
      <c r="G135" s="218" t="s">
        <v>561</v>
      </c>
      <c r="H135" s="219" t="s">
        <v>8</v>
      </c>
      <c r="I135" s="219">
        <f>IF(H135="","",VLOOKUP(H135,'Matriz Probabilidade Impacto'!$C$5:$E$10,2,FALSE))</f>
        <v>5</v>
      </c>
      <c r="J135" s="219" t="s">
        <v>23</v>
      </c>
      <c r="K135" s="219">
        <f>IF(J135="","",VLOOKUP(J135,'Matriz Probabilidade Impacto'!$C$16:$D$20,2,FALSE))</f>
        <v>8</v>
      </c>
      <c r="L135" s="219" t="str">
        <f t="shared" si="28"/>
        <v>Risco Alto</v>
      </c>
      <c r="M135" s="219">
        <f t="shared" si="29"/>
        <v>40</v>
      </c>
      <c r="N135" s="219" t="str">
        <f t="shared" si="30"/>
        <v>O risco alto deverá ser priorizado para tratamento, pois está fora do limite de apetite tolerado.</v>
      </c>
      <c r="O135" s="219" t="s">
        <v>215</v>
      </c>
      <c r="P135" s="219" t="s">
        <v>215</v>
      </c>
      <c r="Q135" s="219" t="s">
        <v>216</v>
      </c>
      <c r="R135" s="219" t="s">
        <v>215</v>
      </c>
      <c r="S135" s="219" t="s">
        <v>215</v>
      </c>
      <c r="T135" s="218" t="s">
        <v>807</v>
      </c>
      <c r="U135" s="220">
        <v>44593</v>
      </c>
      <c r="V135" s="221" t="s">
        <v>217</v>
      </c>
    </row>
    <row r="136" spans="2:22" ht="90.75" thickBot="1" x14ac:dyDescent="0.3">
      <c r="B136" s="371" t="s">
        <v>508</v>
      </c>
      <c r="C136" s="215" t="s">
        <v>569</v>
      </c>
      <c r="D136" s="225" t="s">
        <v>617</v>
      </c>
      <c r="E136" s="219" t="s">
        <v>536</v>
      </c>
      <c r="F136" s="218" t="s">
        <v>773</v>
      </c>
      <c r="G136" s="218" t="s">
        <v>869</v>
      </c>
      <c r="H136" s="219" t="s">
        <v>8</v>
      </c>
      <c r="I136" s="219">
        <f>IF(H136="","",VLOOKUP(H136,'Matriz Probabilidade Impacto'!$C$5:$E$10,2,FALSE))</f>
        <v>5</v>
      </c>
      <c r="J136" s="219" t="s">
        <v>23</v>
      </c>
      <c r="K136" s="219">
        <f>IF(J136="","",VLOOKUP(J136,'Matriz Probabilidade Impacto'!$C$16:$D$20,2,FALSE))</f>
        <v>8</v>
      </c>
      <c r="L136" s="219" t="str">
        <f t="shared" si="28"/>
        <v>Risco Alto</v>
      </c>
      <c r="M136" s="219">
        <f t="shared" si="29"/>
        <v>40</v>
      </c>
      <c r="N136" s="219" t="str">
        <f t="shared" si="30"/>
        <v>O risco alto deverá ser priorizado para tratamento, pois está fora do limite de apetite tolerado.</v>
      </c>
      <c r="O136" s="219" t="s">
        <v>215</v>
      </c>
      <c r="P136" s="219" t="s">
        <v>215</v>
      </c>
      <c r="Q136" s="219" t="s">
        <v>216</v>
      </c>
      <c r="R136" s="219" t="s">
        <v>215</v>
      </c>
      <c r="S136" s="219" t="s">
        <v>215</v>
      </c>
      <c r="T136" s="218" t="s">
        <v>807</v>
      </c>
      <c r="U136" s="220">
        <v>44866</v>
      </c>
      <c r="V136" s="221" t="s">
        <v>217</v>
      </c>
    </row>
    <row r="137" spans="2:22" ht="99.95" customHeight="1" thickBot="1" x14ac:dyDescent="0.3">
      <c r="B137" s="371" t="s">
        <v>509</v>
      </c>
      <c r="C137" s="215" t="s">
        <v>486</v>
      </c>
      <c r="D137" s="225" t="s">
        <v>617</v>
      </c>
      <c r="E137" s="219" t="s">
        <v>562</v>
      </c>
      <c r="F137" s="218" t="s">
        <v>806</v>
      </c>
      <c r="G137" s="218" t="s">
        <v>870</v>
      </c>
      <c r="H137" s="219" t="s">
        <v>8</v>
      </c>
      <c r="I137" s="219">
        <f>IF(H137="","",VLOOKUP(H137,'Matriz Probabilidade Impacto'!$C$5:$E$10,2,FALSE))</f>
        <v>5</v>
      </c>
      <c r="J137" s="219" t="s">
        <v>23</v>
      </c>
      <c r="K137" s="219">
        <f>IF(J137="","",VLOOKUP(J137,'Matriz Probabilidade Impacto'!$C$16:$D$20,2,FALSE))</f>
        <v>8</v>
      </c>
      <c r="L137" s="219" t="str">
        <f t="shared" si="28"/>
        <v>Risco Alto</v>
      </c>
      <c r="M137" s="219">
        <f t="shared" si="29"/>
        <v>40</v>
      </c>
      <c r="N137" s="219" t="str">
        <f t="shared" si="30"/>
        <v>O risco alto deverá ser priorizado para tratamento, pois está fora do limite de apetite tolerado.</v>
      </c>
      <c r="O137" s="219" t="s">
        <v>215</v>
      </c>
      <c r="P137" s="219" t="s">
        <v>215</v>
      </c>
      <c r="Q137" s="219" t="s">
        <v>216</v>
      </c>
      <c r="R137" s="219" t="s">
        <v>215</v>
      </c>
      <c r="S137" s="219" t="s">
        <v>215</v>
      </c>
      <c r="T137" s="218" t="s">
        <v>808</v>
      </c>
      <c r="U137" s="220">
        <v>44531</v>
      </c>
      <c r="V137" s="221" t="s">
        <v>217</v>
      </c>
    </row>
    <row r="138" spans="2:22" ht="99.95" customHeight="1" thickBot="1" x14ac:dyDescent="0.3">
      <c r="B138" s="371" t="s">
        <v>510</v>
      </c>
      <c r="C138" s="215" t="s">
        <v>488</v>
      </c>
      <c r="D138" s="225" t="s">
        <v>617</v>
      </c>
      <c r="E138" s="219" t="s">
        <v>536</v>
      </c>
      <c r="F138" s="218" t="s">
        <v>773</v>
      </c>
      <c r="G138" s="218" t="s">
        <v>793</v>
      </c>
      <c r="H138" s="219" t="s">
        <v>8</v>
      </c>
      <c r="I138" s="219">
        <f>IF(H138="","",VLOOKUP(H138,'Matriz Probabilidade Impacto'!$C$5:$E$10,2,FALSE))</f>
        <v>5</v>
      </c>
      <c r="J138" s="219" t="s">
        <v>21</v>
      </c>
      <c r="K138" s="219">
        <f>IF(J138="","",VLOOKUP(J138,'Matriz Probabilidade Impacto'!$C$16:$D$20,2,FALSE))</f>
        <v>5</v>
      </c>
      <c r="L138" s="219" t="str">
        <f t="shared" si="28"/>
        <v>Risco Médio</v>
      </c>
      <c r="M138" s="219">
        <f t="shared" si="29"/>
        <v>25</v>
      </c>
      <c r="N138" s="219" t="str">
        <f t="shared" si="30"/>
        <v>O risco médio está dentro do apetite a riscos da UFPA, portanto, deve ser apenas monitorado.</v>
      </c>
      <c r="O138" s="219" t="s">
        <v>215</v>
      </c>
      <c r="P138" s="219" t="s">
        <v>215</v>
      </c>
      <c r="Q138" s="219" t="s">
        <v>216</v>
      </c>
      <c r="R138" s="219" t="s">
        <v>215</v>
      </c>
      <c r="S138" s="219" t="s">
        <v>215</v>
      </c>
      <c r="T138" s="217" t="str">
        <f t="shared" si="31"/>
        <v>Monitorar o risco.</v>
      </c>
      <c r="U138" s="220" t="str">
        <f t="shared" si="32"/>
        <v>Contínuo</v>
      </c>
      <c r="V138" s="221" t="s">
        <v>217</v>
      </c>
    </row>
    <row r="139" spans="2:22" ht="99.95" customHeight="1" thickBot="1" x14ac:dyDescent="0.3">
      <c r="B139" s="371" t="s">
        <v>564</v>
      </c>
      <c r="C139" s="227" t="s">
        <v>489</v>
      </c>
      <c r="D139" s="225" t="s">
        <v>617</v>
      </c>
      <c r="E139" s="219" t="s">
        <v>549</v>
      </c>
      <c r="F139" s="218" t="s">
        <v>782</v>
      </c>
      <c r="G139" s="218" t="s">
        <v>792</v>
      </c>
      <c r="H139" s="219" t="s">
        <v>8</v>
      </c>
      <c r="I139" s="219">
        <f>IF(H139="","",VLOOKUP(H139,'Matriz Probabilidade Impacto'!$C$5:$E$10,2,FALSE))</f>
        <v>5</v>
      </c>
      <c r="J139" s="219" t="s">
        <v>21</v>
      </c>
      <c r="K139" s="219">
        <f>IF(J139="","",VLOOKUP(J139,'Matriz Probabilidade Impacto'!$C$16:$D$20,2,FALSE))</f>
        <v>5</v>
      </c>
      <c r="L139" s="219" t="str">
        <f t="shared" si="28"/>
        <v>Risco Médio</v>
      </c>
      <c r="M139" s="219">
        <f t="shared" si="29"/>
        <v>25</v>
      </c>
      <c r="N139" s="219" t="str">
        <f t="shared" si="30"/>
        <v>O risco médio está dentro do apetite a riscos da UFPA, portanto, deve ser apenas monitorado.</v>
      </c>
      <c r="O139" s="219" t="s">
        <v>215</v>
      </c>
      <c r="P139" s="219" t="s">
        <v>215</v>
      </c>
      <c r="Q139" s="219" t="s">
        <v>215</v>
      </c>
      <c r="R139" s="219" t="s">
        <v>215</v>
      </c>
      <c r="S139" s="219" t="s">
        <v>215</v>
      </c>
      <c r="T139" s="217" t="str">
        <f t="shared" si="31"/>
        <v>Monitorar o risco.</v>
      </c>
      <c r="U139" s="220" t="str">
        <f t="shared" si="32"/>
        <v>Contínuo</v>
      </c>
      <c r="V139" s="221" t="s">
        <v>217</v>
      </c>
    </row>
    <row r="140" spans="2:22" ht="99.95" customHeight="1" thickBot="1" x14ac:dyDescent="0.3">
      <c r="B140" s="371" t="s">
        <v>511</v>
      </c>
      <c r="C140" s="215" t="s">
        <v>491</v>
      </c>
      <c r="D140" s="225" t="s">
        <v>618</v>
      </c>
      <c r="E140" s="219" t="s">
        <v>554</v>
      </c>
      <c r="F140" s="228" t="s">
        <v>871</v>
      </c>
      <c r="G140" s="218" t="s">
        <v>776</v>
      </c>
      <c r="H140" s="219" t="s">
        <v>8</v>
      </c>
      <c r="I140" s="219">
        <f>IF(H140="","",VLOOKUP(H140,'Matriz Probabilidade Impacto'!$C$5:$E$10,2,FALSE))</f>
        <v>5</v>
      </c>
      <c r="J140" s="219" t="s">
        <v>23</v>
      </c>
      <c r="K140" s="219">
        <f>IF(J140="","",VLOOKUP(J140,'Matriz Probabilidade Impacto'!$C$16:$D$20,2,FALSE))</f>
        <v>8</v>
      </c>
      <c r="L140" s="219" t="str">
        <f t="shared" si="28"/>
        <v>Risco Alto</v>
      </c>
      <c r="M140" s="219">
        <f t="shared" si="29"/>
        <v>40</v>
      </c>
      <c r="N140" s="219" t="str">
        <f t="shared" si="30"/>
        <v>O risco alto deverá ser priorizado para tratamento, pois está fora do limite de apetite tolerado.</v>
      </c>
      <c r="O140" s="219" t="s">
        <v>215</v>
      </c>
      <c r="P140" s="219" t="s">
        <v>216</v>
      </c>
      <c r="Q140" s="219" t="s">
        <v>216</v>
      </c>
      <c r="R140" s="219" t="s">
        <v>215</v>
      </c>
      <c r="S140" s="219" t="s">
        <v>215</v>
      </c>
      <c r="T140" s="228" t="s">
        <v>794</v>
      </c>
      <c r="U140" s="220">
        <v>44743</v>
      </c>
      <c r="V140" s="221" t="s">
        <v>217</v>
      </c>
    </row>
    <row r="141" spans="2:22" ht="99.95" customHeight="1" thickBot="1" x14ac:dyDescent="0.3">
      <c r="B141" s="371" t="s">
        <v>512</v>
      </c>
      <c r="C141" s="215" t="s">
        <v>493</v>
      </c>
      <c r="D141" s="225" t="s">
        <v>618</v>
      </c>
      <c r="E141" s="219" t="s">
        <v>554</v>
      </c>
      <c r="F141" s="228" t="s">
        <v>871</v>
      </c>
      <c r="G141" s="228" t="s">
        <v>783</v>
      </c>
      <c r="H141" s="219" t="s">
        <v>8</v>
      </c>
      <c r="I141" s="219">
        <f>IF(H141="","",VLOOKUP(H141,'Matriz Probabilidade Impacto'!$C$5:$E$10,2,FALSE))</f>
        <v>5</v>
      </c>
      <c r="J141" s="219" t="s">
        <v>21</v>
      </c>
      <c r="K141" s="219">
        <f>IF(J141="","",VLOOKUP(J141,'Matriz Probabilidade Impacto'!$C$16:$D$20,2,FALSE))</f>
        <v>5</v>
      </c>
      <c r="L141" s="219" t="str">
        <f t="shared" si="28"/>
        <v>Risco Médio</v>
      </c>
      <c r="M141" s="219">
        <f t="shared" si="29"/>
        <v>25</v>
      </c>
      <c r="N141" s="219" t="str">
        <f t="shared" si="30"/>
        <v>O risco médio está dentro do apetite a riscos da UFPA, portanto, deve ser apenas monitorado.</v>
      </c>
      <c r="O141" s="219" t="s">
        <v>215</v>
      </c>
      <c r="P141" s="219" t="s">
        <v>216</v>
      </c>
      <c r="Q141" s="219" t="s">
        <v>216</v>
      </c>
      <c r="R141" s="219" t="s">
        <v>215</v>
      </c>
      <c r="S141" s="219" t="s">
        <v>215</v>
      </c>
      <c r="T141" s="217" t="str">
        <f t="shared" si="31"/>
        <v>Monitorar o risco.</v>
      </c>
      <c r="U141" s="220" t="str">
        <f t="shared" si="32"/>
        <v>Contínuo</v>
      </c>
      <c r="V141" s="221" t="s">
        <v>217</v>
      </c>
    </row>
    <row r="142" spans="2:22" ht="99.95" customHeight="1" thickBot="1" x14ac:dyDescent="0.3">
      <c r="B142" s="371" t="s">
        <v>513</v>
      </c>
      <c r="C142" s="215" t="s">
        <v>495</v>
      </c>
      <c r="D142" s="225" t="s">
        <v>618</v>
      </c>
      <c r="E142" s="219" t="s">
        <v>554</v>
      </c>
      <c r="F142" s="228" t="s">
        <v>871</v>
      </c>
      <c r="G142" s="228" t="s">
        <v>783</v>
      </c>
      <c r="H142" s="219" t="s">
        <v>8</v>
      </c>
      <c r="I142" s="219">
        <f>IF(H142="","",VLOOKUP(H142,'Matriz Probabilidade Impacto'!$C$5:$E$10,2,FALSE))</f>
        <v>5</v>
      </c>
      <c r="J142" s="219" t="s">
        <v>21</v>
      </c>
      <c r="K142" s="219">
        <f>IF(J142="","",VLOOKUP(J142,'Matriz Probabilidade Impacto'!$C$16:$D$20,2,FALSE))</f>
        <v>5</v>
      </c>
      <c r="L142" s="219" t="str">
        <f t="shared" si="28"/>
        <v>Risco Médio</v>
      </c>
      <c r="M142" s="219">
        <f t="shared" si="29"/>
        <v>25</v>
      </c>
      <c r="N142" s="219" t="str">
        <f t="shared" si="30"/>
        <v>O risco médio está dentro do apetite a riscos da UFPA, portanto, deve ser apenas monitorado.</v>
      </c>
      <c r="O142" s="219" t="s">
        <v>215</v>
      </c>
      <c r="P142" s="219" t="s">
        <v>216</v>
      </c>
      <c r="Q142" s="219" t="s">
        <v>216</v>
      </c>
      <c r="R142" s="219" t="s">
        <v>215</v>
      </c>
      <c r="S142" s="219" t="s">
        <v>215</v>
      </c>
      <c r="T142" s="217" t="str">
        <f t="shared" si="31"/>
        <v>Monitorar o risco.</v>
      </c>
      <c r="U142" s="220" t="str">
        <f t="shared" si="32"/>
        <v>Contínuo</v>
      </c>
      <c r="V142" s="221" t="s">
        <v>217</v>
      </c>
    </row>
    <row r="143" spans="2:22" ht="99.95" customHeight="1" thickBot="1" x14ac:dyDescent="0.3">
      <c r="B143" s="371" t="s">
        <v>514</v>
      </c>
      <c r="C143" s="215" t="s">
        <v>497</v>
      </c>
      <c r="D143" s="225" t="s">
        <v>619</v>
      </c>
      <c r="E143" s="219" t="s">
        <v>554</v>
      </c>
      <c r="F143" s="228" t="s">
        <v>872</v>
      </c>
      <c r="G143" s="228" t="s">
        <v>873</v>
      </c>
      <c r="H143" s="219" t="s">
        <v>8</v>
      </c>
      <c r="I143" s="219">
        <f>IF(H143="","",VLOOKUP(H143,'Matriz Probabilidade Impacto'!$C$5:$E$10,2,FALSE))</f>
        <v>5</v>
      </c>
      <c r="J143" s="219" t="s">
        <v>21</v>
      </c>
      <c r="K143" s="219">
        <f>IF(J143="","",VLOOKUP(J143,'Matriz Probabilidade Impacto'!$C$16:$D$20,2,FALSE))</f>
        <v>5</v>
      </c>
      <c r="L143" s="219" t="str">
        <f t="shared" si="28"/>
        <v>Risco Médio</v>
      </c>
      <c r="M143" s="219">
        <f t="shared" si="29"/>
        <v>25</v>
      </c>
      <c r="N143" s="219" t="str">
        <f t="shared" si="30"/>
        <v>O risco médio está dentro do apetite a riscos da UFPA, portanto, deve ser apenas monitorado.</v>
      </c>
      <c r="O143" s="219" t="s">
        <v>215</v>
      </c>
      <c r="P143" s="219" t="s">
        <v>215</v>
      </c>
      <c r="Q143" s="219" t="s">
        <v>216</v>
      </c>
      <c r="R143" s="219" t="s">
        <v>215</v>
      </c>
      <c r="S143" s="219" t="s">
        <v>215</v>
      </c>
      <c r="T143" s="217" t="str">
        <f t="shared" si="31"/>
        <v>Monitorar o risco.</v>
      </c>
      <c r="U143" s="220" t="str">
        <f t="shared" si="32"/>
        <v>Contínuo</v>
      </c>
      <c r="V143" s="221" t="s">
        <v>217</v>
      </c>
    </row>
    <row r="144" spans="2:22" ht="130.5" customHeight="1" thickBot="1" x14ac:dyDescent="0.3">
      <c r="B144" s="371" t="s">
        <v>515</v>
      </c>
      <c r="C144" s="215" t="s">
        <v>499</v>
      </c>
      <c r="D144" s="225" t="s">
        <v>619</v>
      </c>
      <c r="E144" s="219" t="s">
        <v>555</v>
      </c>
      <c r="F144" s="228" t="s">
        <v>781</v>
      </c>
      <c r="G144" s="218" t="s">
        <v>809</v>
      </c>
      <c r="H144" s="219" t="s">
        <v>8</v>
      </c>
      <c r="I144" s="219">
        <f>IF(H144="","",VLOOKUP(H144,'Matriz Probabilidade Impacto'!$C$5:$E$10,2,FALSE))</f>
        <v>5</v>
      </c>
      <c r="J144" s="219" t="s">
        <v>21</v>
      </c>
      <c r="K144" s="219">
        <f>IF(J144="","",VLOOKUP(J144,'Matriz Probabilidade Impacto'!$C$16:$D$20,2,FALSE))</f>
        <v>5</v>
      </c>
      <c r="L144" s="219" t="str">
        <f t="shared" si="28"/>
        <v>Risco Médio</v>
      </c>
      <c r="M144" s="219">
        <f t="shared" si="29"/>
        <v>25</v>
      </c>
      <c r="N144" s="219" t="str">
        <f t="shared" si="30"/>
        <v>O risco médio está dentro do apetite a riscos da UFPA, portanto, deve ser apenas monitorado.</v>
      </c>
      <c r="O144" s="219" t="s">
        <v>215</v>
      </c>
      <c r="P144" s="219" t="s">
        <v>215</v>
      </c>
      <c r="Q144" s="219" t="s">
        <v>216</v>
      </c>
      <c r="R144" s="219" t="s">
        <v>215</v>
      </c>
      <c r="S144" s="219" t="s">
        <v>215</v>
      </c>
      <c r="T144" s="217" t="str">
        <f t="shared" si="31"/>
        <v>Monitorar o risco.</v>
      </c>
      <c r="U144" s="220" t="str">
        <f t="shared" si="32"/>
        <v>Contínuo</v>
      </c>
      <c r="V144" s="221" t="s">
        <v>217</v>
      </c>
    </row>
    <row r="145" spans="2:22" ht="99.95" customHeight="1" thickBot="1" x14ac:dyDescent="0.3">
      <c r="B145" s="371" t="s">
        <v>516</v>
      </c>
      <c r="C145" s="215" t="s">
        <v>501</v>
      </c>
      <c r="D145" s="225" t="s">
        <v>620</v>
      </c>
      <c r="E145" s="219" t="s">
        <v>536</v>
      </c>
      <c r="F145" s="228" t="s">
        <v>780</v>
      </c>
      <c r="G145" s="218" t="s">
        <v>784</v>
      </c>
      <c r="H145" s="219" t="s">
        <v>8</v>
      </c>
      <c r="I145" s="219">
        <f>IF(H145="","",VLOOKUP(H145,'Matriz Probabilidade Impacto'!$C$5:$E$10,2,FALSE))</f>
        <v>5</v>
      </c>
      <c r="J145" s="219" t="s">
        <v>19</v>
      </c>
      <c r="K145" s="219">
        <f>IF(J145="","",VLOOKUP(J145,'Matriz Probabilidade Impacto'!$C$16:$D$20,2,FALSE))</f>
        <v>2</v>
      </c>
      <c r="L145" s="219" t="str">
        <f t="shared" si="28"/>
        <v>Risco Médio</v>
      </c>
      <c r="M145" s="219">
        <f t="shared" si="29"/>
        <v>10</v>
      </c>
      <c r="N145" s="219" t="str">
        <f t="shared" si="30"/>
        <v>O risco médio está dentro do apetite a riscos da UFPA, portanto, deve ser apenas monitorado.</v>
      </c>
      <c r="O145" s="219" t="s">
        <v>215</v>
      </c>
      <c r="P145" s="219" t="s">
        <v>215</v>
      </c>
      <c r="Q145" s="219" t="s">
        <v>216</v>
      </c>
      <c r="R145" s="219" t="s">
        <v>215</v>
      </c>
      <c r="S145" s="219" t="s">
        <v>215</v>
      </c>
      <c r="T145" s="217" t="str">
        <f t="shared" si="31"/>
        <v>Monitorar o risco.</v>
      </c>
      <c r="U145" s="220" t="str">
        <f t="shared" si="32"/>
        <v>Contínuo</v>
      </c>
      <c r="V145" s="221" t="s">
        <v>217</v>
      </c>
    </row>
    <row r="146" spans="2:22" ht="99.95" customHeight="1" thickBot="1" x14ac:dyDescent="0.3">
      <c r="B146" s="371" t="s">
        <v>517</v>
      </c>
      <c r="C146" s="215" t="s">
        <v>503</v>
      </c>
      <c r="D146" s="225" t="s">
        <v>620</v>
      </c>
      <c r="E146" s="219" t="s">
        <v>554</v>
      </c>
      <c r="F146" s="219" t="s">
        <v>780</v>
      </c>
      <c r="G146" s="218" t="s">
        <v>778</v>
      </c>
      <c r="H146" s="219" t="s">
        <v>8</v>
      </c>
      <c r="I146" s="219">
        <f>IF(H146="","",VLOOKUP(H146,'Matriz Probabilidade Impacto'!$C$5:$E$10,2,FALSE))</f>
        <v>5</v>
      </c>
      <c r="J146" s="219" t="s">
        <v>19</v>
      </c>
      <c r="K146" s="219">
        <f>IF(J146="","",VLOOKUP(J146,'Matriz Probabilidade Impacto'!$C$16:$D$20,2,FALSE))</f>
        <v>2</v>
      </c>
      <c r="L146" s="219" t="str">
        <f t="shared" si="28"/>
        <v>Risco Médio</v>
      </c>
      <c r="M146" s="219">
        <f t="shared" si="29"/>
        <v>10</v>
      </c>
      <c r="N146" s="219" t="str">
        <f t="shared" si="30"/>
        <v>O risco médio está dentro do apetite a riscos da UFPA, portanto, deve ser apenas monitorado.</v>
      </c>
      <c r="O146" s="219" t="s">
        <v>215</v>
      </c>
      <c r="P146" s="219" t="s">
        <v>215</v>
      </c>
      <c r="Q146" s="219" t="s">
        <v>216</v>
      </c>
      <c r="R146" s="219" t="s">
        <v>215</v>
      </c>
      <c r="S146" s="219" t="s">
        <v>215</v>
      </c>
      <c r="T146" s="217" t="str">
        <f t="shared" si="31"/>
        <v>Monitorar o risco.</v>
      </c>
      <c r="U146" s="220" t="str">
        <f t="shared" si="32"/>
        <v>Contínuo</v>
      </c>
      <c r="V146" s="221" t="s">
        <v>217</v>
      </c>
    </row>
    <row r="147" spans="2:22" ht="99.95" customHeight="1" thickBot="1" x14ac:dyDescent="0.3">
      <c r="B147" s="371" t="s">
        <v>518</v>
      </c>
      <c r="C147" s="215" t="s">
        <v>602</v>
      </c>
      <c r="D147" s="225" t="s">
        <v>620</v>
      </c>
      <c r="E147" s="219" t="s">
        <v>554</v>
      </c>
      <c r="F147" s="219" t="s">
        <v>780</v>
      </c>
      <c r="G147" s="218" t="s">
        <v>874</v>
      </c>
      <c r="H147" s="219" t="s">
        <v>8</v>
      </c>
      <c r="I147" s="219">
        <f>IF(H147="","",VLOOKUP(H147,'Matriz Probabilidade Impacto'!$C$5:$E$10,2,FALSE))</f>
        <v>5</v>
      </c>
      <c r="J147" s="219" t="s">
        <v>21</v>
      </c>
      <c r="K147" s="219">
        <f>IF(J147="","",VLOOKUP(J147,'Matriz Probabilidade Impacto'!$C$16:$D$20,2,FALSE))</f>
        <v>5</v>
      </c>
      <c r="L147" s="219" t="str">
        <f t="shared" si="28"/>
        <v>Risco Médio</v>
      </c>
      <c r="M147" s="219">
        <f t="shared" si="29"/>
        <v>25</v>
      </c>
      <c r="N147" s="219" t="str">
        <f t="shared" si="30"/>
        <v>O risco médio está dentro do apetite a riscos da UFPA, portanto, deve ser apenas monitorado.</v>
      </c>
      <c r="O147" s="219" t="s">
        <v>215</v>
      </c>
      <c r="P147" s="219" t="s">
        <v>215</v>
      </c>
      <c r="Q147" s="219" t="s">
        <v>216</v>
      </c>
      <c r="R147" s="219" t="s">
        <v>215</v>
      </c>
      <c r="S147" s="219" t="s">
        <v>215</v>
      </c>
      <c r="T147" s="217" t="str">
        <f t="shared" si="31"/>
        <v>Monitorar o risco.</v>
      </c>
      <c r="U147" s="220" t="str">
        <f t="shared" si="32"/>
        <v>Contínuo</v>
      </c>
      <c r="V147" s="221" t="s">
        <v>217</v>
      </c>
    </row>
    <row r="148" spans="2:22" ht="99.95" customHeight="1" thickBot="1" x14ac:dyDescent="0.3">
      <c r="B148" s="371" t="s">
        <v>519</v>
      </c>
      <c r="C148" s="215" t="s">
        <v>603</v>
      </c>
      <c r="D148" s="225" t="s">
        <v>620</v>
      </c>
      <c r="E148" s="219" t="s">
        <v>554</v>
      </c>
      <c r="F148" s="219" t="s">
        <v>780</v>
      </c>
      <c r="G148" s="218" t="s">
        <v>874</v>
      </c>
      <c r="H148" s="219" t="s">
        <v>8</v>
      </c>
      <c r="I148" s="219">
        <f>IF(H148="","",VLOOKUP(H148,'Matriz Probabilidade Impacto'!$C$5:$E$10,2,FALSE))</f>
        <v>5</v>
      </c>
      <c r="J148" s="219" t="s">
        <v>21</v>
      </c>
      <c r="K148" s="219">
        <f>IF(J148="","",VLOOKUP(J148,'Matriz Probabilidade Impacto'!$C$16:$D$20,2,FALSE))</f>
        <v>5</v>
      </c>
      <c r="L148" s="219" t="str">
        <f t="shared" si="28"/>
        <v>Risco Médio</v>
      </c>
      <c r="M148" s="219">
        <f t="shared" si="29"/>
        <v>25</v>
      </c>
      <c r="N148" s="219" t="str">
        <f t="shared" si="30"/>
        <v>O risco médio está dentro do apetite a riscos da UFPA, portanto, deve ser apenas monitorado.</v>
      </c>
      <c r="O148" s="219" t="s">
        <v>215</v>
      </c>
      <c r="P148" s="219" t="s">
        <v>215</v>
      </c>
      <c r="Q148" s="219" t="s">
        <v>216</v>
      </c>
      <c r="R148" s="219" t="s">
        <v>215</v>
      </c>
      <c r="S148" s="219" t="s">
        <v>215</v>
      </c>
      <c r="T148" s="217" t="str">
        <f t="shared" si="31"/>
        <v>Monitorar o risco.</v>
      </c>
      <c r="U148" s="220" t="str">
        <f t="shared" si="32"/>
        <v>Contínuo</v>
      </c>
      <c r="V148" s="221" t="s">
        <v>217</v>
      </c>
    </row>
    <row r="149" spans="2:22" ht="99.95" customHeight="1" thickBot="1" x14ac:dyDescent="0.3">
      <c r="B149" s="371" t="s">
        <v>521</v>
      </c>
      <c r="C149" s="215" t="s">
        <v>507</v>
      </c>
      <c r="D149" s="225" t="s">
        <v>620</v>
      </c>
      <c r="E149" s="219" t="s">
        <v>554</v>
      </c>
      <c r="F149" s="219" t="s">
        <v>780</v>
      </c>
      <c r="G149" s="218" t="s">
        <v>874</v>
      </c>
      <c r="H149" s="219" t="s">
        <v>8</v>
      </c>
      <c r="I149" s="219">
        <f>IF(H149="","",VLOOKUP(H149,'Matriz Probabilidade Impacto'!$C$5:$E$10,2,FALSE))</f>
        <v>5</v>
      </c>
      <c r="J149" s="219" t="s">
        <v>21</v>
      </c>
      <c r="K149" s="219">
        <f>IF(J149="","",VLOOKUP(J149,'Matriz Probabilidade Impacto'!$C$16:$D$20,2,FALSE))</f>
        <v>5</v>
      </c>
      <c r="L149" s="219" t="str">
        <f t="shared" si="28"/>
        <v>Risco Médio</v>
      </c>
      <c r="M149" s="219">
        <f t="shared" si="29"/>
        <v>25</v>
      </c>
      <c r="N149" s="219" t="str">
        <f t="shared" si="30"/>
        <v>O risco médio está dentro do apetite a riscos da UFPA, portanto, deve ser apenas monitorado.</v>
      </c>
      <c r="O149" s="219" t="s">
        <v>215</v>
      </c>
      <c r="P149" s="219" t="s">
        <v>215</v>
      </c>
      <c r="Q149" s="219" t="s">
        <v>216</v>
      </c>
      <c r="R149" s="219" t="s">
        <v>215</v>
      </c>
      <c r="S149" s="219" t="s">
        <v>215</v>
      </c>
      <c r="T149" s="217" t="str">
        <f t="shared" si="31"/>
        <v>Monitorar o risco.</v>
      </c>
      <c r="U149" s="220" t="str">
        <f t="shared" si="32"/>
        <v>Contínuo</v>
      </c>
      <c r="V149" s="221" t="s">
        <v>217</v>
      </c>
    </row>
    <row r="150" spans="2:22" ht="99.95" customHeight="1" thickBot="1" x14ac:dyDescent="0.3">
      <c r="B150" s="371" t="s">
        <v>565</v>
      </c>
      <c r="C150" s="215" t="s">
        <v>604</v>
      </c>
      <c r="D150" s="225" t="s">
        <v>620</v>
      </c>
      <c r="E150" s="219" t="s">
        <v>554</v>
      </c>
      <c r="F150" s="219" t="s">
        <v>780</v>
      </c>
      <c r="G150" s="218" t="s">
        <v>874</v>
      </c>
      <c r="H150" s="219" t="s">
        <v>8</v>
      </c>
      <c r="I150" s="219">
        <f>IF(H150="","",VLOOKUP(H150,'Matriz Probabilidade Impacto'!$C$5:$E$10,2,FALSE))</f>
        <v>5</v>
      </c>
      <c r="J150" s="219" t="s">
        <v>21</v>
      </c>
      <c r="K150" s="219">
        <f>IF(J150="","",VLOOKUP(J150,'Matriz Probabilidade Impacto'!$C$16:$D$20,2,FALSE))</f>
        <v>5</v>
      </c>
      <c r="L150" s="219" t="str">
        <f t="shared" si="28"/>
        <v>Risco Médio</v>
      </c>
      <c r="M150" s="219">
        <f t="shared" si="29"/>
        <v>25</v>
      </c>
      <c r="N150" s="219" t="str">
        <f t="shared" si="30"/>
        <v>O risco médio está dentro do apetite a riscos da UFPA, portanto, deve ser apenas monitorado.</v>
      </c>
      <c r="O150" s="219" t="s">
        <v>215</v>
      </c>
      <c r="P150" s="219" t="s">
        <v>215</v>
      </c>
      <c r="Q150" s="219" t="s">
        <v>216</v>
      </c>
      <c r="R150" s="219" t="s">
        <v>215</v>
      </c>
      <c r="S150" s="219" t="s">
        <v>215</v>
      </c>
      <c r="T150" s="217" t="str">
        <f t="shared" si="31"/>
        <v>Monitorar o risco.</v>
      </c>
      <c r="U150" s="220" t="str">
        <f t="shared" si="32"/>
        <v>Contínuo</v>
      </c>
      <c r="V150" s="221" t="s">
        <v>217</v>
      </c>
    </row>
    <row r="151" spans="2:22" ht="99.95" customHeight="1" thickBot="1" x14ac:dyDescent="0.3">
      <c r="B151" s="371" t="s">
        <v>566</v>
      </c>
      <c r="C151" s="215" t="s">
        <v>605</v>
      </c>
      <c r="D151" s="225" t="s">
        <v>620</v>
      </c>
      <c r="E151" s="219" t="s">
        <v>554</v>
      </c>
      <c r="F151" s="219" t="s">
        <v>780</v>
      </c>
      <c r="G151" s="218" t="s">
        <v>785</v>
      </c>
      <c r="H151" s="219" t="s">
        <v>8</v>
      </c>
      <c r="I151" s="219">
        <f>IF(H151="","",VLOOKUP(H151,'Matriz Probabilidade Impacto'!$C$5:$E$10,2,FALSE))</f>
        <v>5</v>
      </c>
      <c r="J151" s="219" t="s">
        <v>21</v>
      </c>
      <c r="K151" s="219">
        <f>IF(J151="","",VLOOKUP(J151,'Matriz Probabilidade Impacto'!$C$16:$D$20,2,FALSE))</f>
        <v>5</v>
      </c>
      <c r="L151" s="219" t="str">
        <f t="shared" si="28"/>
        <v>Risco Médio</v>
      </c>
      <c r="M151" s="219">
        <f t="shared" si="29"/>
        <v>25</v>
      </c>
      <c r="N151" s="219" t="str">
        <f t="shared" si="30"/>
        <v>O risco médio está dentro do apetite a riscos da UFPA, portanto, deve ser apenas monitorado.</v>
      </c>
      <c r="O151" s="219" t="s">
        <v>215</v>
      </c>
      <c r="P151" s="219" t="s">
        <v>215</v>
      </c>
      <c r="Q151" s="219" t="s">
        <v>216</v>
      </c>
      <c r="R151" s="219" t="s">
        <v>215</v>
      </c>
      <c r="S151" s="219" t="s">
        <v>215</v>
      </c>
      <c r="T151" s="217" t="str">
        <f t="shared" si="31"/>
        <v>Monitorar o risco.</v>
      </c>
      <c r="U151" s="220" t="str">
        <f t="shared" si="32"/>
        <v>Contínuo</v>
      </c>
      <c r="V151" s="221" t="s">
        <v>217</v>
      </c>
    </row>
    <row r="152" spans="2:22" ht="60.75" thickBot="1" x14ac:dyDescent="0.3">
      <c r="B152" s="371" t="s">
        <v>567</v>
      </c>
      <c r="C152" s="215" t="s">
        <v>606</v>
      </c>
      <c r="D152" s="225" t="s">
        <v>620</v>
      </c>
      <c r="E152" s="219" t="s">
        <v>554</v>
      </c>
      <c r="F152" s="219" t="s">
        <v>780</v>
      </c>
      <c r="G152" s="218" t="s">
        <v>785</v>
      </c>
      <c r="H152" s="219" t="s">
        <v>8</v>
      </c>
      <c r="I152" s="219">
        <f>IF(H152="","",VLOOKUP(H152,'Matriz Probabilidade Impacto'!$C$5:$E$10,2,FALSE))</f>
        <v>5</v>
      </c>
      <c r="J152" s="219" t="s">
        <v>21</v>
      </c>
      <c r="K152" s="219">
        <f>IF(J152="","",VLOOKUP(J152,'Matriz Probabilidade Impacto'!$C$16:$D$20,2,FALSE))</f>
        <v>5</v>
      </c>
      <c r="L152" s="219" t="str">
        <f t="shared" si="28"/>
        <v>Risco Médio</v>
      </c>
      <c r="M152" s="219">
        <f t="shared" si="29"/>
        <v>25</v>
      </c>
      <c r="N152" s="219" t="str">
        <f t="shared" si="30"/>
        <v>O risco médio está dentro do apetite a riscos da UFPA, portanto, deve ser apenas monitorado.</v>
      </c>
      <c r="O152" s="219" t="s">
        <v>215</v>
      </c>
      <c r="P152" s="219" t="s">
        <v>215</v>
      </c>
      <c r="Q152" s="219" t="s">
        <v>216</v>
      </c>
      <c r="R152" s="219" t="s">
        <v>215</v>
      </c>
      <c r="S152" s="219" t="s">
        <v>215</v>
      </c>
      <c r="T152" s="217" t="str">
        <f t="shared" si="31"/>
        <v>Monitorar o risco.</v>
      </c>
      <c r="U152" s="220" t="str">
        <f t="shared" si="32"/>
        <v>Contínuo</v>
      </c>
      <c r="V152" s="221" t="s">
        <v>217</v>
      </c>
    </row>
    <row r="153" spans="2:22" ht="99.95" customHeight="1" thickBot="1" x14ac:dyDescent="0.3">
      <c r="B153" s="371" t="s">
        <v>572</v>
      </c>
      <c r="C153" s="215" t="s">
        <v>631</v>
      </c>
      <c r="D153" s="225" t="s">
        <v>620</v>
      </c>
      <c r="E153" s="219" t="s">
        <v>554</v>
      </c>
      <c r="F153" s="219" t="s">
        <v>780</v>
      </c>
      <c r="G153" s="218" t="s">
        <v>785</v>
      </c>
      <c r="H153" s="219" t="s">
        <v>8</v>
      </c>
      <c r="I153" s="219">
        <f>IF(H153="","",VLOOKUP(H153,'Matriz Probabilidade Impacto'!$C$5:$E$10,2,FALSE))</f>
        <v>5</v>
      </c>
      <c r="J153" s="219" t="s">
        <v>21</v>
      </c>
      <c r="K153" s="219">
        <f>IF(J153="","",VLOOKUP(J153,'Matriz Probabilidade Impacto'!$C$16:$D$20,2,FALSE))</f>
        <v>5</v>
      </c>
      <c r="L153" s="219" t="str">
        <f t="shared" si="28"/>
        <v>Risco Médio</v>
      </c>
      <c r="M153" s="219">
        <f t="shared" si="29"/>
        <v>25</v>
      </c>
      <c r="N153" s="219" t="str">
        <f t="shared" si="30"/>
        <v>O risco médio está dentro do apetite a riscos da UFPA, portanto, deve ser apenas monitorado.</v>
      </c>
      <c r="O153" s="219" t="s">
        <v>215</v>
      </c>
      <c r="P153" s="219" t="s">
        <v>215</v>
      </c>
      <c r="Q153" s="219" t="s">
        <v>216</v>
      </c>
      <c r="R153" s="219" t="s">
        <v>215</v>
      </c>
      <c r="S153" s="219" t="s">
        <v>215</v>
      </c>
      <c r="T153" s="217" t="str">
        <f t="shared" si="31"/>
        <v>Monitorar o risco.</v>
      </c>
      <c r="U153" s="220" t="str">
        <f t="shared" si="32"/>
        <v>Contínuo</v>
      </c>
      <c r="V153" s="221" t="s">
        <v>217</v>
      </c>
    </row>
    <row r="154" spans="2:22" ht="99.95" customHeight="1" thickBot="1" x14ac:dyDescent="0.3">
      <c r="B154" s="371" t="s">
        <v>573</v>
      </c>
      <c r="C154" s="215" t="s">
        <v>607</v>
      </c>
      <c r="D154" s="225" t="s">
        <v>620</v>
      </c>
      <c r="E154" s="219" t="s">
        <v>554</v>
      </c>
      <c r="F154" s="219" t="s">
        <v>780</v>
      </c>
      <c r="G154" s="218" t="s">
        <v>785</v>
      </c>
      <c r="H154" s="219" t="s">
        <v>8</v>
      </c>
      <c r="I154" s="219">
        <f>IF(H154="","",VLOOKUP(H154,'Matriz Probabilidade Impacto'!$C$5:$E$10,2,FALSE))</f>
        <v>5</v>
      </c>
      <c r="J154" s="219" t="s">
        <v>21</v>
      </c>
      <c r="K154" s="219">
        <f>IF(J154="","",VLOOKUP(J154,'Matriz Probabilidade Impacto'!$C$16:$D$20,2,FALSE))</f>
        <v>5</v>
      </c>
      <c r="L154" s="219" t="str">
        <f t="shared" si="28"/>
        <v>Risco Médio</v>
      </c>
      <c r="M154" s="219">
        <f t="shared" si="29"/>
        <v>25</v>
      </c>
      <c r="N154" s="219" t="str">
        <f t="shared" si="30"/>
        <v>O risco médio está dentro do apetite a riscos da UFPA, portanto, deve ser apenas monitorado.</v>
      </c>
      <c r="O154" s="219" t="s">
        <v>215</v>
      </c>
      <c r="P154" s="219" t="s">
        <v>215</v>
      </c>
      <c r="Q154" s="219" t="s">
        <v>216</v>
      </c>
      <c r="R154" s="219" t="s">
        <v>215</v>
      </c>
      <c r="S154" s="219" t="s">
        <v>215</v>
      </c>
      <c r="T154" s="217" t="str">
        <f t="shared" si="31"/>
        <v>Monitorar o risco.</v>
      </c>
      <c r="U154" s="220" t="str">
        <f t="shared" si="32"/>
        <v>Contínuo</v>
      </c>
      <c r="V154" s="221" t="s">
        <v>217</v>
      </c>
    </row>
    <row r="155" spans="2:22" ht="99.95" customHeight="1" thickBot="1" x14ac:dyDescent="0.3">
      <c r="B155" s="371" t="s">
        <v>574</v>
      </c>
      <c r="C155" s="215" t="s">
        <v>610</v>
      </c>
      <c r="D155" s="225" t="s">
        <v>620</v>
      </c>
      <c r="E155" s="219" t="s">
        <v>554</v>
      </c>
      <c r="F155" s="219" t="s">
        <v>780</v>
      </c>
      <c r="G155" s="218" t="s">
        <v>785</v>
      </c>
      <c r="H155" s="219" t="s">
        <v>8</v>
      </c>
      <c r="I155" s="219">
        <f>IF(H155="","",VLOOKUP(H155,'Matriz Probabilidade Impacto'!$C$5:$E$10,2,FALSE))</f>
        <v>5</v>
      </c>
      <c r="J155" s="219" t="s">
        <v>21</v>
      </c>
      <c r="K155" s="219">
        <f>IF(J155="","",VLOOKUP(J155,'Matriz Probabilidade Impacto'!$C$16:$D$20,2,FALSE))</f>
        <v>5</v>
      </c>
      <c r="L155" s="219" t="str">
        <f t="shared" si="28"/>
        <v>Risco Médio</v>
      </c>
      <c r="M155" s="219">
        <f t="shared" si="29"/>
        <v>25</v>
      </c>
      <c r="N155" s="219" t="str">
        <f t="shared" si="30"/>
        <v>O risco médio está dentro do apetite a riscos da UFPA, portanto, deve ser apenas monitorado.</v>
      </c>
      <c r="O155" s="219" t="s">
        <v>215</v>
      </c>
      <c r="P155" s="219" t="s">
        <v>215</v>
      </c>
      <c r="Q155" s="219" t="s">
        <v>216</v>
      </c>
      <c r="R155" s="219" t="s">
        <v>215</v>
      </c>
      <c r="S155" s="219" t="s">
        <v>215</v>
      </c>
      <c r="T155" s="217" t="str">
        <f t="shared" si="31"/>
        <v>Monitorar o risco.</v>
      </c>
      <c r="U155" s="220" t="str">
        <f t="shared" si="32"/>
        <v>Contínuo</v>
      </c>
      <c r="V155" s="221" t="s">
        <v>217</v>
      </c>
    </row>
    <row r="156" spans="2:22" ht="99.95" customHeight="1" thickBot="1" x14ac:dyDescent="0.3">
      <c r="B156" s="371" t="s">
        <v>585</v>
      </c>
      <c r="C156" s="215" t="s">
        <v>592</v>
      </c>
      <c r="D156" s="225" t="s">
        <v>620</v>
      </c>
      <c r="E156" s="219" t="s">
        <v>554</v>
      </c>
      <c r="F156" s="219" t="s">
        <v>780</v>
      </c>
      <c r="G156" s="218" t="s">
        <v>785</v>
      </c>
      <c r="H156" s="219" t="s">
        <v>8</v>
      </c>
      <c r="I156" s="219">
        <f>IF(H156="","",VLOOKUP(H156,'Matriz Probabilidade Impacto'!$C$5:$E$10,2,FALSE))</f>
        <v>5</v>
      </c>
      <c r="J156" s="219" t="s">
        <v>21</v>
      </c>
      <c r="K156" s="219">
        <f>IF(J156="","",VLOOKUP(J156,'Matriz Probabilidade Impacto'!$C$16:$D$20,2,FALSE))</f>
        <v>5</v>
      </c>
      <c r="L156" s="219" t="str">
        <f t="shared" si="28"/>
        <v>Risco Médio</v>
      </c>
      <c r="M156" s="219">
        <f t="shared" si="29"/>
        <v>25</v>
      </c>
      <c r="N156" s="219" t="str">
        <f t="shared" si="30"/>
        <v>O risco médio está dentro do apetite a riscos da UFPA, portanto, deve ser apenas monitorado.</v>
      </c>
      <c r="O156" s="219" t="s">
        <v>215</v>
      </c>
      <c r="P156" s="219" t="s">
        <v>215</v>
      </c>
      <c r="Q156" s="219" t="s">
        <v>216</v>
      </c>
      <c r="R156" s="219" t="s">
        <v>215</v>
      </c>
      <c r="S156" s="219" t="s">
        <v>215</v>
      </c>
      <c r="T156" s="217" t="str">
        <f t="shared" si="31"/>
        <v>Monitorar o risco.</v>
      </c>
      <c r="U156" s="220" t="str">
        <f t="shared" si="32"/>
        <v>Contínuo</v>
      </c>
      <c r="V156" s="221" t="s">
        <v>217</v>
      </c>
    </row>
    <row r="157" spans="2:22" ht="99.95" customHeight="1" thickBot="1" x14ac:dyDescent="0.3">
      <c r="B157" s="371" t="s">
        <v>586</v>
      </c>
      <c r="C157" s="215" t="s">
        <v>608</v>
      </c>
      <c r="D157" s="225" t="s">
        <v>620</v>
      </c>
      <c r="E157" s="219" t="s">
        <v>554</v>
      </c>
      <c r="F157" s="219" t="s">
        <v>780</v>
      </c>
      <c r="G157" s="218" t="s">
        <v>785</v>
      </c>
      <c r="H157" s="219" t="s">
        <v>8</v>
      </c>
      <c r="I157" s="219">
        <f>IF(H157="","",VLOOKUP(H157,'Matriz Probabilidade Impacto'!$C$5:$E$10,2,FALSE))</f>
        <v>5</v>
      </c>
      <c r="J157" s="219" t="s">
        <v>21</v>
      </c>
      <c r="K157" s="219">
        <f>IF(J157="","",VLOOKUP(J157,'Matriz Probabilidade Impacto'!$C$16:$D$20,2,FALSE))</f>
        <v>5</v>
      </c>
      <c r="L157" s="219" t="str">
        <f t="shared" si="28"/>
        <v>Risco Médio</v>
      </c>
      <c r="M157" s="219">
        <f t="shared" si="29"/>
        <v>25</v>
      </c>
      <c r="N157" s="219" t="str">
        <f t="shared" si="30"/>
        <v>O risco médio está dentro do apetite a riscos da UFPA, portanto, deve ser apenas monitorado.</v>
      </c>
      <c r="O157" s="219" t="s">
        <v>215</v>
      </c>
      <c r="P157" s="219" t="s">
        <v>215</v>
      </c>
      <c r="Q157" s="219" t="s">
        <v>216</v>
      </c>
      <c r="R157" s="219" t="s">
        <v>215</v>
      </c>
      <c r="S157" s="219" t="s">
        <v>215</v>
      </c>
      <c r="T157" s="217" t="str">
        <f t="shared" si="31"/>
        <v>Monitorar o risco.</v>
      </c>
      <c r="U157" s="220" t="str">
        <f t="shared" si="32"/>
        <v>Contínuo</v>
      </c>
      <c r="V157" s="221" t="s">
        <v>217</v>
      </c>
    </row>
    <row r="158" spans="2:22" ht="99.95" customHeight="1" thickBot="1" x14ac:dyDescent="0.3">
      <c r="B158" s="371" t="s">
        <v>587</v>
      </c>
      <c r="C158" s="215" t="s">
        <v>609</v>
      </c>
      <c r="D158" s="225" t="s">
        <v>620</v>
      </c>
      <c r="E158" s="219" t="s">
        <v>554</v>
      </c>
      <c r="F158" s="219" t="s">
        <v>780</v>
      </c>
      <c r="G158" s="218" t="s">
        <v>785</v>
      </c>
      <c r="H158" s="219" t="s">
        <v>8</v>
      </c>
      <c r="I158" s="219">
        <f>IF(H158="","",VLOOKUP(H158,'Matriz Probabilidade Impacto'!$C$5:$E$10,2,FALSE))</f>
        <v>5</v>
      </c>
      <c r="J158" s="219" t="s">
        <v>21</v>
      </c>
      <c r="K158" s="219">
        <f>IF(J158="","",VLOOKUP(J158,'Matriz Probabilidade Impacto'!$C$16:$D$20,2,FALSE))</f>
        <v>5</v>
      </c>
      <c r="L158" s="219" t="str">
        <f t="shared" si="28"/>
        <v>Risco Médio</v>
      </c>
      <c r="M158" s="219">
        <f t="shared" si="29"/>
        <v>25</v>
      </c>
      <c r="N158" s="219" t="str">
        <f t="shared" si="30"/>
        <v>O risco médio está dentro do apetite a riscos da UFPA, portanto, deve ser apenas monitorado.</v>
      </c>
      <c r="O158" s="219" t="s">
        <v>215</v>
      </c>
      <c r="P158" s="219" t="s">
        <v>215</v>
      </c>
      <c r="Q158" s="219" t="s">
        <v>216</v>
      </c>
      <c r="R158" s="219" t="s">
        <v>215</v>
      </c>
      <c r="S158" s="219" t="s">
        <v>215</v>
      </c>
      <c r="T158" s="217" t="str">
        <f t="shared" si="31"/>
        <v>Monitorar o risco.</v>
      </c>
      <c r="U158" s="220" t="str">
        <f t="shared" si="32"/>
        <v>Contínuo</v>
      </c>
      <c r="V158" s="221" t="s">
        <v>217</v>
      </c>
    </row>
    <row r="159" spans="2:22" ht="99.95" customHeight="1" thickBot="1" x14ac:dyDescent="0.3">
      <c r="B159" s="371" t="s">
        <v>588</v>
      </c>
      <c r="C159" s="215" t="s">
        <v>593</v>
      </c>
      <c r="D159" s="225" t="s">
        <v>620</v>
      </c>
      <c r="E159" s="219" t="s">
        <v>554</v>
      </c>
      <c r="F159" s="219" t="s">
        <v>780</v>
      </c>
      <c r="G159" s="218" t="s">
        <v>785</v>
      </c>
      <c r="H159" s="219" t="s">
        <v>8</v>
      </c>
      <c r="I159" s="219">
        <f>IF(H159="","",VLOOKUP(H159,'Matriz Probabilidade Impacto'!$C$5:$E$10,2,FALSE))</f>
        <v>5</v>
      </c>
      <c r="J159" s="219" t="s">
        <v>21</v>
      </c>
      <c r="K159" s="219">
        <f>IF(J159="","",VLOOKUP(J159,'Matriz Probabilidade Impacto'!$C$16:$D$20,2,FALSE))</f>
        <v>5</v>
      </c>
      <c r="L159" s="219" t="str">
        <f t="shared" si="28"/>
        <v>Risco Médio</v>
      </c>
      <c r="M159" s="219">
        <f t="shared" si="29"/>
        <v>25</v>
      </c>
      <c r="N159" s="219" t="str">
        <f t="shared" si="30"/>
        <v>O risco médio está dentro do apetite a riscos da UFPA, portanto, deve ser apenas monitorado.</v>
      </c>
      <c r="O159" s="219" t="s">
        <v>215</v>
      </c>
      <c r="P159" s="219" t="s">
        <v>215</v>
      </c>
      <c r="Q159" s="219" t="s">
        <v>216</v>
      </c>
      <c r="R159" s="219" t="s">
        <v>215</v>
      </c>
      <c r="S159" s="219" t="s">
        <v>215</v>
      </c>
      <c r="T159" s="217" t="str">
        <f t="shared" si="31"/>
        <v>Monitorar o risco.</v>
      </c>
      <c r="U159" s="220" t="str">
        <f t="shared" si="32"/>
        <v>Contínuo</v>
      </c>
      <c r="V159" s="221" t="s">
        <v>217</v>
      </c>
    </row>
    <row r="160" spans="2:22" ht="99.95" customHeight="1" thickBot="1" x14ac:dyDescent="0.3">
      <c r="B160" s="371" t="s">
        <v>594</v>
      </c>
      <c r="C160" s="215" t="s">
        <v>598</v>
      </c>
      <c r="D160" s="225" t="s">
        <v>620</v>
      </c>
      <c r="E160" s="219" t="s">
        <v>554</v>
      </c>
      <c r="F160" s="219" t="s">
        <v>780</v>
      </c>
      <c r="G160" s="218" t="s">
        <v>785</v>
      </c>
      <c r="H160" s="219" t="s">
        <v>8</v>
      </c>
      <c r="I160" s="219">
        <f>IF(H160="","",VLOOKUP(H160,'Matriz Probabilidade Impacto'!$C$5:$E$10,2,FALSE))</f>
        <v>5</v>
      </c>
      <c r="J160" s="219" t="s">
        <v>21</v>
      </c>
      <c r="K160" s="219">
        <f>IF(J160="","",VLOOKUP(J160,'Matriz Probabilidade Impacto'!$C$16:$D$20,2,FALSE))</f>
        <v>5</v>
      </c>
      <c r="L160" s="219" t="str">
        <f t="shared" ref="L160:L168" si="33">IF(M160="","",IF(M160&lt;10,"Risco Baixo",IF(M160&lt;40,"Risco Médio",IF(M160&lt;80,"Risco Alto",IF(M160&lt;101,"Risco Extremo")))))</f>
        <v>Risco Médio</v>
      </c>
      <c r="M160" s="219">
        <f t="shared" ref="M160:M168" si="34">IF(J160="","",I160*K160)</f>
        <v>25</v>
      </c>
      <c r="N160" s="219" t="str">
        <f t="shared" ref="N160:N168" si="35">IF(L160="","",IF(L160="Risco Baixo","O risco baixo está dentro do apetite a riscos da UFPA, portanto, deve ser apenas monitorado.",IF(L160="Risco Médio","O risco médio está dentro do apetite a riscos da UFPA, portanto, deve ser apenas monitorado.",IF(L160="Risco Alto","O risco alto deverá ser priorizado para tratamento, pois está fora do limite de apetite tolerado.",IF(L160="Risco Extremo","O risco extremo deverá ser priorizado para tratamento, pois está fora do limite de apetite tolerado.",)))))</f>
        <v>O risco médio está dentro do apetite a riscos da UFPA, portanto, deve ser apenas monitorado.</v>
      </c>
      <c r="O160" s="219" t="s">
        <v>215</v>
      </c>
      <c r="P160" s="219" t="s">
        <v>215</v>
      </c>
      <c r="Q160" s="219" t="s">
        <v>216</v>
      </c>
      <c r="R160" s="219" t="s">
        <v>215</v>
      </c>
      <c r="S160" s="219" t="s">
        <v>215</v>
      </c>
      <c r="T160" s="217" t="str">
        <f t="shared" si="31"/>
        <v>Monitorar o risco.</v>
      </c>
      <c r="U160" s="220" t="str">
        <f t="shared" si="32"/>
        <v>Contínuo</v>
      </c>
      <c r="V160" s="221" t="s">
        <v>217</v>
      </c>
    </row>
    <row r="161" spans="2:22" ht="99.95" customHeight="1" thickBot="1" x14ac:dyDescent="0.3">
      <c r="B161" s="371" t="s">
        <v>596</v>
      </c>
      <c r="C161" s="215" t="s">
        <v>571</v>
      </c>
      <c r="D161" s="225" t="s">
        <v>620</v>
      </c>
      <c r="E161" s="219" t="s">
        <v>554</v>
      </c>
      <c r="F161" s="219" t="s">
        <v>780</v>
      </c>
      <c r="G161" s="218" t="s">
        <v>785</v>
      </c>
      <c r="H161" s="219" t="s">
        <v>8</v>
      </c>
      <c r="I161" s="219">
        <f>IF(H161="","",VLOOKUP(H161,'Matriz Probabilidade Impacto'!$C$5:$E$10,2,FALSE))</f>
        <v>5</v>
      </c>
      <c r="J161" s="219" t="s">
        <v>21</v>
      </c>
      <c r="K161" s="219">
        <f>IF(J161="","",VLOOKUP(J161,'Matriz Probabilidade Impacto'!$C$16:$D$20,2,FALSE))</f>
        <v>5</v>
      </c>
      <c r="L161" s="219" t="str">
        <f t="shared" si="33"/>
        <v>Risco Médio</v>
      </c>
      <c r="M161" s="219">
        <f t="shared" si="34"/>
        <v>25</v>
      </c>
      <c r="N161" s="219" t="str">
        <f t="shared" si="35"/>
        <v>O risco médio está dentro do apetite a riscos da UFPA, portanto, deve ser apenas monitorado.</v>
      </c>
      <c r="O161" s="219" t="s">
        <v>215</v>
      </c>
      <c r="P161" s="219" t="s">
        <v>215</v>
      </c>
      <c r="Q161" s="219" t="s">
        <v>216</v>
      </c>
      <c r="R161" s="219" t="s">
        <v>215</v>
      </c>
      <c r="S161" s="219" t="s">
        <v>215</v>
      </c>
      <c r="T161" s="217" t="str">
        <f t="shared" si="31"/>
        <v>Monitorar o risco.</v>
      </c>
      <c r="U161" s="220" t="str">
        <f t="shared" si="32"/>
        <v>Contínuo</v>
      </c>
      <c r="V161" s="221" t="s">
        <v>217</v>
      </c>
    </row>
    <row r="162" spans="2:22" ht="99.95" customHeight="1" thickBot="1" x14ac:dyDescent="0.3">
      <c r="B162" s="371" t="s">
        <v>665</v>
      </c>
      <c r="C162" s="215" t="s">
        <v>575</v>
      </c>
      <c r="D162" s="225" t="s">
        <v>620</v>
      </c>
      <c r="E162" s="219" t="s">
        <v>554</v>
      </c>
      <c r="F162" s="219" t="s">
        <v>780</v>
      </c>
      <c r="G162" s="218" t="s">
        <v>785</v>
      </c>
      <c r="H162" s="219" t="s">
        <v>8</v>
      </c>
      <c r="I162" s="219">
        <f>IF(H162="","",VLOOKUP(H162,'Matriz Probabilidade Impacto'!$C$5:$E$10,2,FALSE))</f>
        <v>5</v>
      </c>
      <c r="J162" s="219" t="s">
        <v>21</v>
      </c>
      <c r="K162" s="219">
        <f>IF(J162="","",VLOOKUP(J162,'Matriz Probabilidade Impacto'!$C$16:$D$20,2,FALSE))</f>
        <v>5</v>
      </c>
      <c r="L162" s="219" t="str">
        <f t="shared" si="33"/>
        <v>Risco Médio</v>
      </c>
      <c r="M162" s="219">
        <f t="shared" si="34"/>
        <v>25</v>
      </c>
      <c r="N162" s="219" t="str">
        <f t="shared" si="35"/>
        <v>O risco médio está dentro do apetite a riscos da UFPA, portanto, deve ser apenas monitorado.</v>
      </c>
      <c r="O162" s="219" t="s">
        <v>215</v>
      </c>
      <c r="P162" s="219" t="s">
        <v>215</v>
      </c>
      <c r="Q162" s="219" t="s">
        <v>216</v>
      </c>
      <c r="R162" s="219" t="s">
        <v>215</v>
      </c>
      <c r="S162" s="219" t="s">
        <v>215</v>
      </c>
      <c r="T162" s="217" t="str">
        <f t="shared" si="31"/>
        <v>Monitorar o risco.</v>
      </c>
      <c r="U162" s="220" t="str">
        <f t="shared" si="32"/>
        <v>Contínuo</v>
      </c>
      <c r="V162" s="221" t="s">
        <v>217</v>
      </c>
    </row>
    <row r="163" spans="2:22" ht="99.95" customHeight="1" thickBot="1" x14ac:dyDescent="0.3">
      <c r="B163" s="371" t="s">
        <v>666</v>
      </c>
      <c r="C163" s="215" t="s">
        <v>576</v>
      </c>
      <c r="D163" s="225" t="s">
        <v>620</v>
      </c>
      <c r="E163" s="219" t="s">
        <v>554</v>
      </c>
      <c r="F163" s="219" t="s">
        <v>780</v>
      </c>
      <c r="G163" s="218" t="s">
        <v>785</v>
      </c>
      <c r="H163" s="219" t="s">
        <v>8</v>
      </c>
      <c r="I163" s="219">
        <f>IF(H163="","",VLOOKUP(H163,'Matriz Probabilidade Impacto'!$C$5:$E$10,2,FALSE))</f>
        <v>5</v>
      </c>
      <c r="J163" s="219" t="s">
        <v>21</v>
      </c>
      <c r="K163" s="219">
        <f>IF(J163="","",VLOOKUP(J163,'Matriz Probabilidade Impacto'!$C$16:$D$20,2,FALSE))</f>
        <v>5</v>
      </c>
      <c r="L163" s="219" t="str">
        <f t="shared" si="33"/>
        <v>Risco Médio</v>
      </c>
      <c r="M163" s="219">
        <f t="shared" si="34"/>
        <v>25</v>
      </c>
      <c r="N163" s="219" t="str">
        <f t="shared" si="35"/>
        <v>O risco médio está dentro do apetite a riscos da UFPA, portanto, deve ser apenas monitorado.</v>
      </c>
      <c r="O163" s="219" t="s">
        <v>215</v>
      </c>
      <c r="P163" s="219" t="s">
        <v>215</v>
      </c>
      <c r="Q163" s="219" t="s">
        <v>216</v>
      </c>
      <c r="R163" s="219" t="s">
        <v>215</v>
      </c>
      <c r="S163" s="219" t="s">
        <v>215</v>
      </c>
      <c r="T163" s="217" t="str">
        <f t="shared" si="31"/>
        <v>Monitorar o risco.</v>
      </c>
      <c r="U163" s="220" t="str">
        <f t="shared" si="32"/>
        <v>Contínuo</v>
      </c>
      <c r="V163" s="221" t="s">
        <v>217</v>
      </c>
    </row>
    <row r="164" spans="2:22" ht="99.95" customHeight="1" thickBot="1" x14ac:dyDescent="0.3">
      <c r="B164" s="371" t="s">
        <v>667</v>
      </c>
      <c r="C164" s="215" t="s">
        <v>595</v>
      </c>
      <c r="D164" s="225" t="s">
        <v>620</v>
      </c>
      <c r="E164" s="219" t="s">
        <v>554</v>
      </c>
      <c r="F164" s="219" t="s">
        <v>780</v>
      </c>
      <c r="G164" s="218" t="s">
        <v>785</v>
      </c>
      <c r="H164" s="219" t="s">
        <v>8</v>
      </c>
      <c r="I164" s="219">
        <f>IF(H164="","",VLOOKUP(H164,'Matriz Probabilidade Impacto'!$C$5:$E$10,2,FALSE))</f>
        <v>5</v>
      </c>
      <c r="J164" s="219" t="s">
        <v>21</v>
      </c>
      <c r="K164" s="219">
        <f>IF(J164="","",VLOOKUP(J164,'Matriz Probabilidade Impacto'!$C$16:$D$20,2,FALSE))</f>
        <v>5</v>
      </c>
      <c r="L164" s="219" t="str">
        <f t="shared" ref="L164" si="36">IF(M164="","",IF(M164&lt;10,"Risco Baixo",IF(M164&lt;40,"Risco Médio",IF(M164&lt;80,"Risco Alto",IF(M164&lt;101,"Risco Extremo")))))</f>
        <v>Risco Médio</v>
      </c>
      <c r="M164" s="219">
        <f t="shared" ref="M164" si="37">IF(J164="","",I164*K164)</f>
        <v>25</v>
      </c>
      <c r="N164" s="219" t="str">
        <f t="shared" ref="N164" si="38">IF(L164="","",IF(L164="Risco Baixo","O risco baixo está dentro do apetite a riscos da UFPA, portanto, deve ser apenas monitorado.",IF(L164="Risco Médio","O risco médio está dentro do apetite a riscos da UFPA, portanto, deve ser apenas monitorado.",IF(L164="Risco Alto","O risco alto deverá ser priorizado para tratamento, pois está fora do limite de apetite tolerado.",IF(L164="Risco Extremo","O risco extremo deverá ser priorizado para tratamento, pois está fora do limite de apetite tolerado.",)))))</f>
        <v>O risco médio está dentro do apetite a riscos da UFPA, portanto, deve ser apenas monitorado.</v>
      </c>
      <c r="O164" s="219" t="s">
        <v>215</v>
      </c>
      <c r="P164" s="219" t="s">
        <v>215</v>
      </c>
      <c r="Q164" s="219" t="s">
        <v>216</v>
      </c>
      <c r="R164" s="219" t="s">
        <v>215</v>
      </c>
      <c r="S164" s="219" t="s">
        <v>215</v>
      </c>
      <c r="T164" s="217" t="str">
        <f t="shared" ref="T164" si="39">IF(L164="","",IF(L164="Risco Baixo","Monitorar o risco.",IF(L164="Risco Médio","Monitorar o risco.",IF(L164="Risco Alto","",IF(L164="Risco Extremo","",)))))</f>
        <v>Monitorar o risco.</v>
      </c>
      <c r="U164" s="220" t="str">
        <f t="shared" ref="U164" si="40">IF(T164="monitorar o risco.","Contínuo","")</f>
        <v>Contínuo</v>
      </c>
      <c r="V164" s="221" t="s">
        <v>217</v>
      </c>
    </row>
    <row r="165" spans="2:22" ht="99.95" customHeight="1" thickBot="1" x14ac:dyDescent="0.3">
      <c r="B165" s="371" t="s">
        <v>668</v>
      </c>
      <c r="C165" s="215" t="s">
        <v>597</v>
      </c>
      <c r="D165" s="225" t="s">
        <v>620</v>
      </c>
      <c r="E165" s="219" t="s">
        <v>554</v>
      </c>
      <c r="F165" s="219" t="s">
        <v>780</v>
      </c>
      <c r="G165" s="218" t="s">
        <v>785</v>
      </c>
      <c r="H165" s="219" t="s">
        <v>8</v>
      </c>
      <c r="I165" s="219">
        <f>IF(H165="","",VLOOKUP(H165,'Matriz Probabilidade Impacto'!$C$5:$E$10,2,FALSE))</f>
        <v>5</v>
      </c>
      <c r="J165" s="219" t="s">
        <v>21</v>
      </c>
      <c r="K165" s="219">
        <f>IF(J165="","",VLOOKUP(J165,'Matriz Probabilidade Impacto'!$C$16:$D$20,2,FALSE))</f>
        <v>5</v>
      </c>
      <c r="L165" s="219" t="str">
        <f t="shared" ref="L165" si="41">IF(M165="","",IF(M165&lt;10,"Risco Baixo",IF(M165&lt;40,"Risco Médio",IF(M165&lt;80,"Risco Alto",IF(M165&lt;101,"Risco Extremo")))))</f>
        <v>Risco Médio</v>
      </c>
      <c r="M165" s="219">
        <f t="shared" ref="M165" si="42">IF(J165="","",I165*K165)</f>
        <v>25</v>
      </c>
      <c r="N165" s="219" t="str">
        <f t="shared" ref="N165" si="43">IF(L165="","",IF(L165="Risco Baixo","O risco baixo está dentro do apetite a riscos da UFPA, portanto, deve ser apenas monitorado.",IF(L165="Risco Médio","O risco médio está dentro do apetite a riscos da UFPA, portanto, deve ser apenas monitorado.",IF(L165="Risco Alto","O risco alto deverá ser priorizado para tratamento, pois está fora do limite de apetite tolerado.",IF(L165="Risco Extremo","O risco extremo deverá ser priorizado para tratamento, pois está fora do limite de apetite tolerado.",)))))</f>
        <v>O risco médio está dentro do apetite a riscos da UFPA, portanto, deve ser apenas monitorado.</v>
      </c>
      <c r="O165" s="219" t="s">
        <v>215</v>
      </c>
      <c r="P165" s="219" t="s">
        <v>215</v>
      </c>
      <c r="Q165" s="219" t="s">
        <v>216</v>
      </c>
      <c r="R165" s="219" t="s">
        <v>215</v>
      </c>
      <c r="S165" s="219" t="s">
        <v>215</v>
      </c>
      <c r="T165" s="217" t="str">
        <f t="shared" ref="T165" si="44">IF(L165="","",IF(L165="Risco Baixo","Monitorar o risco.",IF(L165="Risco Médio","Monitorar o risco.",IF(L165="Risco Alto","",IF(L165="Risco Extremo","",)))))</f>
        <v>Monitorar o risco.</v>
      </c>
      <c r="U165" s="220" t="str">
        <f t="shared" ref="U165" si="45">IF(T165="monitorar o risco.","Contínuo","")</f>
        <v>Contínuo</v>
      </c>
      <c r="V165" s="221" t="s">
        <v>217</v>
      </c>
    </row>
    <row r="166" spans="2:22" ht="99.95" customHeight="1" thickBot="1" x14ac:dyDescent="0.3">
      <c r="B166" s="371" t="s">
        <v>669</v>
      </c>
      <c r="C166" s="215" t="s">
        <v>577</v>
      </c>
      <c r="D166" s="225" t="s">
        <v>620</v>
      </c>
      <c r="E166" s="219" t="s">
        <v>554</v>
      </c>
      <c r="F166" s="219" t="s">
        <v>780</v>
      </c>
      <c r="G166" s="218" t="s">
        <v>785</v>
      </c>
      <c r="H166" s="219" t="s">
        <v>8</v>
      </c>
      <c r="I166" s="219">
        <f>IF(H166="","",VLOOKUP(H166,'Matriz Probabilidade Impacto'!$C$5:$E$10,2,FALSE))</f>
        <v>5</v>
      </c>
      <c r="J166" s="219" t="s">
        <v>21</v>
      </c>
      <c r="K166" s="219">
        <f>IF(J166="","",VLOOKUP(J166,'Matriz Probabilidade Impacto'!$C$16:$D$20,2,FALSE))</f>
        <v>5</v>
      </c>
      <c r="L166" s="219" t="str">
        <f t="shared" si="33"/>
        <v>Risco Médio</v>
      </c>
      <c r="M166" s="219">
        <f t="shared" si="34"/>
        <v>25</v>
      </c>
      <c r="N166" s="219" t="str">
        <f t="shared" si="35"/>
        <v>O risco médio está dentro do apetite a riscos da UFPA, portanto, deve ser apenas monitorado.</v>
      </c>
      <c r="O166" s="219" t="s">
        <v>215</v>
      </c>
      <c r="P166" s="219" t="s">
        <v>215</v>
      </c>
      <c r="Q166" s="219" t="s">
        <v>216</v>
      </c>
      <c r="R166" s="219" t="s">
        <v>215</v>
      </c>
      <c r="S166" s="219" t="s">
        <v>215</v>
      </c>
      <c r="T166" s="217" t="str">
        <f t="shared" si="31"/>
        <v>Monitorar o risco.</v>
      </c>
      <c r="U166" s="220" t="str">
        <f t="shared" si="32"/>
        <v>Contínuo</v>
      </c>
      <c r="V166" s="221" t="s">
        <v>217</v>
      </c>
    </row>
    <row r="167" spans="2:22" ht="99.95" customHeight="1" thickBot="1" x14ac:dyDescent="0.3">
      <c r="B167" s="371" t="s">
        <v>670</v>
      </c>
      <c r="C167" s="215" t="s">
        <v>520</v>
      </c>
      <c r="D167" s="225" t="s">
        <v>618</v>
      </c>
      <c r="E167" s="219" t="s">
        <v>554</v>
      </c>
      <c r="F167" s="228" t="s">
        <v>779</v>
      </c>
      <c r="G167" s="218" t="s">
        <v>786</v>
      </c>
      <c r="H167" s="219" t="s">
        <v>8</v>
      </c>
      <c r="I167" s="219">
        <f>IF(H167="","",VLOOKUP(H167,'Matriz Probabilidade Impacto'!$C$5:$E$10,2,FALSE))</f>
        <v>5</v>
      </c>
      <c r="J167" s="219" t="s">
        <v>21</v>
      </c>
      <c r="K167" s="219">
        <f>IF(J167="","",VLOOKUP(J167,'Matriz Probabilidade Impacto'!$C$16:$D$20,2,FALSE))</f>
        <v>5</v>
      </c>
      <c r="L167" s="219" t="str">
        <f t="shared" si="33"/>
        <v>Risco Médio</v>
      </c>
      <c r="M167" s="219">
        <f t="shared" si="34"/>
        <v>25</v>
      </c>
      <c r="N167" s="219" t="str">
        <f t="shared" si="35"/>
        <v>O risco médio está dentro do apetite a riscos da UFPA, portanto, deve ser apenas monitorado.</v>
      </c>
      <c r="O167" s="219" t="s">
        <v>215</v>
      </c>
      <c r="P167" s="219" t="s">
        <v>215</v>
      </c>
      <c r="Q167" s="219" t="s">
        <v>216</v>
      </c>
      <c r="R167" s="219" t="s">
        <v>215</v>
      </c>
      <c r="S167" s="219" t="s">
        <v>215</v>
      </c>
      <c r="T167" s="217" t="str">
        <f t="shared" si="31"/>
        <v>Monitorar o risco.</v>
      </c>
      <c r="U167" s="220" t="str">
        <f t="shared" si="32"/>
        <v>Contínuo</v>
      </c>
      <c r="V167" s="221" t="s">
        <v>217</v>
      </c>
    </row>
    <row r="168" spans="2:22" ht="99.95" customHeight="1" thickBot="1" x14ac:dyDescent="0.3">
      <c r="B168" s="371" t="s">
        <v>671</v>
      </c>
      <c r="C168" s="215" t="s">
        <v>522</v>
      </c>
      <c r="D168" s="225" t="s">
        <v>618</v>
      </c>
      <c r="E168" s="219" t="s">
        <v>556</v>
      </c>
      <c r="F168" s="228" t="s">
        <v>787</v>
      </c>
      <c r="G168" s="218" t="s">
        <v>788</v>
      </c>
      <c r="H168" s="219" t="s">
        <v>6</v>
      </c>
      <c r="I168" s="219">
        <f>IF(H168="","",VLOOKUP(H168,'Matriz Probabilidade Impacto'!$C$5:$E$10,2,FALSE))</f>
        <v>2</v>
      </c>
      <c r="J168" s="219" t="s">
        <v>23</v>
      </c>
      <c r="K168" s="219">
        <f>IF(J168="","",VLOOKUP(J168,'Matriz Probabilidade Impacto'!$C$16:$D$20,2,FALSE))</f>
        <v>8</v>
      </c>
      <c r="L168" s="219" t="str">
        <f t="shared" si="33"/>
        <v>Risco Médio</v>
      </c>
      <c r="M168" s="219">
        <f t="shared" si="34"/>
        <v>16</v>
      </c>
      <c r="N168" s="219" t="str">
        <f t="shared" si="35"/>
        <v>O risco médio está dentro do apetite a riscos da UFPA, portanto, deve ser apenas monitorado.</v>
      </c>
      <c r="O168" s="219" t="s">
        <v>215</v>
      </c>
      <c r="P168" s="219" t="s">
        <v>215</v>
      </c>
      <c r="Q168" s="219" t="s">
        <v>216</v>
      </c>
      <c r="R168" s="219" t="s">
        <v>215</v>
      </c>
      <c r="S168" s="219" t="s">
        <v>215</v>
      </c>
      <c r="T168" s="217" t="str">
        <f t="shared" si="31"/>
        <v>Monitorar o risco.</v>
      </c>
      <c r="U168" s="220" t="str">
        <f t="shared" si="32"/>
        <v>Contínuo</v>
      </c>
      <c r="V168" s="221" t="s">
        <v>217</v>
      </c>
    </row>
  </sheetData>
  <mergeCells count="20">
    <mergeCell ref="A14:A17"/>
    <mergeCell ref="D4:E4"/>
    <mergeCell ref="N7:N8"/>
    <mergeCell ref="B6:G6"/>
    <mergeCell ref="B4:C4"/>
    <mergeCell ref="B2:E2"/>
    <mergeCell ref="C7:C8"/>
    <mergeCell ref="V7:V8"/>
    <mergeCell ref="O6:U6"/>
    <mergeCell ref="T7:U7"/>
    <mergeCell ref="B7:B8"/>
    <mergeCell ref="D7:D8"/>
    <mergeCell ref="E7:E8"/>
    <mergeCell ref="F7:F8"/>
    <mergeCell ref="G7:G8"/>
    <mergeCell ref="O7:R7"/>
    <mergeCell ref="H6:N6"/>
    <mergeCell ref="H7:I7"/>
    <mergeCell ref="J7:K7"/>
    <mergeCell ref="L7:M7"/>
  </mergeCells>
  <phoneticPr fontId="34" type="noConversion"/>
  <conditionalFormatting sqref="H9:K168">
    <cfRule type="cellIs" dxfId="251" priority="1507" operator="equal">
      <formula>1</formula>
    </cfRule>
    <cfRule type="cellIs" dxfId="250" priority="1511" operator="equal">
      <formula>2</formula>
    </cfRule>
    <cfRule type="cellIs" dxfId="249" priority="1512" operator="equal">
      <formula>5</formula>
    </cfRule>
    <cfRule type="cellIs" dxfId="248" priority="1513" operator="equal">
      <formula>8</formula>
    </cfRule>
    <cfRule type="cellIs" dxfId="247" priority="1515" operator="equal">
      <formula>10</formula>
    </cfRule>
  </conditionalFormatting>
  <conditionalFormatting sqref="O9:S9 O10:Q29 S10:S29 O41:S168 R10:R40">
    <cfRule type="cellIs" dxfId="246" priority="1478" operator="equal">
      <formula>"RB"</formula>
    </cfRule>
    <cfRule type="cellIs" dxfId="245" priority="1479" operator="equal">
      <formula>"RM"</formula>
    </cfRule>
    <cfRule type="cellIs" dxfId="244" priority="1480" operator="equal">
      <formula>"RA"</formula>
    </cfRule>
    <cfRule type="cellIs" dxfId="243" priority="1481" operator="equal">
      <formula>"RE"</formula>
    </cfRule>
  </conditionalFormatting>
  <conditionalFormatting sqref="H9:H168">
    <cfRule type="cellIs" dxfId="242" priority="1506" operator="equal">
      <formula>10</formula>
    </cfRule>
    <cfRule type="cellIs" dxfId="241" priority="1508" operator="equal">
      <formula>1</formula>
    </cfRule>
    <cfRule type="cellIs" dxfId="240" priority="1509" operator="equal">
      <formula>2</formula>
    </cfRule>
    <cfRule type="cellIs" dxfId="239" priority="1510" operator="equal">
      <formula>5</formula>
    </cfRule>
  </conditionalFormatting>
  <conditionalFormatting sqref="M9:M168">
    <cfRule type="cellIs" dxfId="238" priority="1432" operator="lessThan">
      <formula>10</formula>
    </cfRule>
    <cfRule type="cellIs" dxfId="237" priority="1433" operator="lessThan">
      <formula>40</formula>
    </cfRule>
    <cfRule type="cellIs" dxfId="236" priority="1434" operator="lessThan">
      <formula>80</formula>
    </cfRule>
    <cfRule type="cellIs" dxfId="235" priority="1435" operator="lessThan">
      <formula>101</formula>
    </cfRule>
  </conditionalFormatting>
  <conditionalFormatting sqref="L9:L168">
    <cfRule type="cellIs" dxfId="234" priority="1428" operator="equal">
      <formula>"Risco Baixo"</formula>
    </cfRule>
    <cfRule type="cellIs" dxfId="233" priority="1429" operator="equal">
      <formula>"Risco Médio"</formula>
    </cfRule>
    <cfRule type="cellIs" dxfId="232" priority="1430" operator="equal">
      <formula>"Risco Alto"</formula>
    </cfRule>
    <cfRule type="cellIs" dxfId="231" priority="1431" operator="equal">
      <formula>"Risco Extremo"</formula>
    </cfRule>
  </conditionalFormatting>
  <conditionalFormatting sqref="N9:N168">
    <cfRule type="cellIs" dxfId="230" priority="1424" operator="equal">
      <formula>"Risco Baixo é tolerado. A ação de tratamento é Gerenciar o Risco."</formula>
    </cfRule>
    <cfRule type="cellIs" dxfId="229" priority="1425" operator="equal">
      <formula>"Risco Médio é tolerado. A ação de tratamento é Gerenciar o Risco."</formula>
    </cfRule>
    <cfRule type="cellIs" dxfId="228" priority="1426" operator="equal">
      <formula>"Risco Alto não é tolerado. Deverá ser criada ação de tratamento."</formula>
    </cfRule>
    <cfRule type="cellIs" dxfId="227" priority="1427" operator="equal">
      <formula>"Risco Extremo não é tolerado. Deverá ser criada ação de tratamento."</formula>
    </cfRule>
  </conditionalFormatting>
  <conditionalFormatting sqref="M9:M168">
    <cfRule type="cellIs" dxfId="226" priority="1403" operator="equal">
      <formula>""</formula>
    </cfRule>
    <cfRule type="cellIs" dxfId="225" priority="1416" operator="lessThan">
      <formula>10</formula>
    </cfRule>
    <cfRule type="cellIs" dxfId="224" priority="1417" operator="lessThan">
      <formula>40</formula>
    </cfRule>
    <cfRule type="cellIs" dxfId="223" priority="1418" operator="lessThan">
      <formula>80</formula>
    </cfRule>
    <cfRule type="cellIs" dxfId="222" priority="1419" operator="lessThan">
      <formula>101</formula>
    </cfRule>
  </conditionalFormatting>
  <conditionalFormatting sqref="L9:L168">
    <cfRule type="cellIs" dxfId="221" priority="1404" operator="equal">
      <formula>""</formula>
    </cfRule>
    <cfRule type="cellIs" dxfId="220" priority="1412" operator="equal">
      <formula>"Risco Baixo"</formula>
    </cfRule>
    <cfRule type="cellIs" dxfId="219" priority="1413" operator="equal">
      <formula>"Risco Médio"</formula>
    </cfRule>
    <cfRule type="cellIs" dxfId="218" priority="1414" operator="equal">
      <formula>"Risco Alto"</formula>
    </cfRule>
    <cfRule type="cellIs" dxfId="217" priority="1415" operator="equal">
      <formula>"Risco Extremo"</formula>
    </cfRule>
  </conditionalFormatting>
  <conditionalFormatting sqref="N14:N168">
    <cfRule type="cellIs" dxfId="216" priority="1402" operator="equal">
      <formula>""</formula>
    </cfRule>
    <cfRule type="cellIs" dxfId="215" priority="1408" operator="equal">
      <formula>"Risco Baixo é tolerado. A ação de tratamento é Gerenciar o Risco."</formula>
    </cfRule>
    <cfRule type="cellIs" dxfId="214" priority="1409" operator="equal">
      <formula>"Risco Médio é tolerado. A ação de tratamento é Gerenciar o Risco."</formula>
    </cfRule>
    <cfRule type="cellIs" dxfId="213" priority="1410" operator="equal">
      <formula>"Risco Alto não é tolerado. Deverá ser criada ação de tratamento."</formula>
    </cfRule>
    <cfRule type="cellIs" dxfId="212" priority="1411" operator="equal">
      <formula>"Risco Extremo não é tolerado. Deverá ser criada ação de tratamento."</formula>
    </cfRule>
  </conditionalFormatting>
  <conditionalFormatting sqref="I9:I168 K9:K168">
    <cfRule type="cellIs" dxfId="211" priority="1406" operator="equal">
      <formula>""</formula>
    </cfRule>
  </conditionalFormatting>
  <conditionalFormatting sqref="M9:M168">
    <cfRule type="cellIs" dxfId="210" priority="1393" operator="equal">
      <formula>""</formula>
    </cfRule>
    <cfRule type="cellIs" dxfId="209" priority="1394" operator="lessThan">
      <formula>10</formula>
    </cfRule>
    <cfRule type="cellIs" dxfId="208" priority="1395" operator="lessThan">
      <formula>40</formula>
    </cfRule>
    <cfRule type="cellIs" dxfId="207" priority="1396" operator="lessThan">
      <formula>80</formula>
    </cfRule>
    <cfRule type="cellIs" dxfId="206" priority="1397" operator="lessThan">
      <formula>101</formula>
    </cfRule>
  </conditionalFormatting>
  <conditionalFormatting sqref="L9:L168">
    <cfRule type="cellIs" dxfId="205" priority="1388" operator="equal">
      <formula>""</formula>
    </cfRule>
    <cfRule type="cellIs" dxfId="204" priority="1389" operator="equal">
      <formula>"Risco Baixo"</formula>
    </cfRule>
    <cfRule type="cellIs" dxfId="203" priority="1390" operator="equal">
      <formula>"Risco Médio"</formula>
    </cfRule>
    <cfRule type="cellIs" dxfId="202" priority="1391" operator="equal">
      <formula>"Risco Alto"</formula>
    </cfRule>
    <cfRule type="cellIs" dxfId="201" priority="1392" operator="equal">
      <formula>"Risco Extremo"</formula>
    </cfRule>
  </conditionalFormatting>
  <conditionalFormatting sqref="N9:N168">
    <cfRule type="cellIs" dxfId="200" priority="1383" operator="equal">
      <formula>""</formula>
    </cfRule>
    <cfRule type="cellIs" dxfId="199" priority="1384" operator="equal">
      <formula>"Risco Baixo é tolerado. A ação de tratamento é Gerenciar o Risco."</formula>
    </cfRule>
    <cfRule type="cellIs" dxfId="198" priority="1385" operator="equal">
      <formula>"Risco Médio é tolerado. A ação de tratamento é Gerenciar o Risco."</formula>
    </cfRule>
    <cfRule type="cellIs" dxfId="197" priority="1386" operator="equal">
      <formula>"Risco Alto não é tolerado. Deverá ser criada ação de tratamento."</formula>
    </cfRule>
    <cfRule type="cellIs" dxfId="196" priority="1387" operator="equal">
      <formula>"Risco Extremo não é tolerado. Deverá ser criada ação de tratamento."</formula>
    </cfRule>
  </conditionalFormatting>
  <conditionalFormatting sqref="I9:I168">
    <cfRule type="cellIs" dxfId="195" priority="1382" operator="equal">
      <formula>""</formula>
    </cfRule>
  </conditionalFormatting>
  <conditionalFormatting sqref="K9:K168">
    <cfRule type="cellIs" dxfId="194" priority="1381" operator="equal">
      <formula>""</formula>
    </cfRule>
  </conditionalFormatting>
  <conditionalFormatting sqref="N9:N168">
    <cfRule type="cellIs" dxfId="193" priority="1362" operator="equal">
      <formula>""</formula>
    </cfRule>
    <cfRule type="cellIs" dxfId="192" priority="1363" operator="equal">
      <formula>"O risco baixo está dentro do apetite a riscos da UFPA, portanto, deve ser apenas monitorado."</formula>
    </cfRule>
    <cfRule type="cellIs" dxfId="191" priority="1364" operator="equal">
      <formula>"O risco médio está dentro do apetite a riscos da UFPA, portanto, deve ser apenas monitorado."</formula>
    </cfRule>
    <cfRule type="cellIs" dxfId="190" priority="1365" operator="equal">
      <formula>"O risco alto deverá ser priorizado para tratamento, pois está fora do limite de apetite tolerado."</formula>
    </cfRule>
    <cfRule type="cellIs" dxfId="189" priority="1366" operator="equal">
      <formula>"O risco extremo deverá ser priorizado para tratamento, pois está fora do limite de apetite tolerado."</formula>
    </cfRule>
  </conditionalFormatting>
  <conditionalFormatting sqref="H14:H168">
    <cfRule type="cellIs" dxfId="188" priority="14" operator="equal">
      <formula>1</formula>
    </cfRule>
    <cfRule type="cellIs" dxfId="187" priority="15" operator="equal">
      <formula>2</formula>
    </cfRule>
    <cfRule type="cellIs" dxfId="186" priority="16" operator="equal">
      <formula>5</formula>
    </cfRule>
    <cfRule type="cellIs" dxfId="185" priority="17" operator="equal">
      <formula>8</formula>
    </cfRule>
    <cfRule type="cellIs" dxfId="184" priority="18" operator="equal">
      <formula>10</formula>
    </cfRule>
  </conditionalFormatting>
  <conditionalFormatting sqref="H14:H168">
    <cfRule type="cellIs" dxfId="183" priority="10" operator="equal">
      <formula>10</formula>
    </cfRule>
    <cfRule type="cellIs" dxfId="182" priority="11" operator="equal">
      <formula>1</formula>
    </cfRule>
    <cfRule type="cellIs" dxfId="181" priority="12" operator="equal">
      <formula>2</formula>
    </cfRule>
    <cfRule type="cellIs" dxfId="180" priority="13" operator="equal">
      <formula>5</formula>
    </cfRule>
  </conditionalFormatting>
  <conditionalFormatting sqref="J14:J168">
    <cfRule type="cellIs" dxfId="179" priority="5" operator="equal">
      <formula>1</formula>
    </cfRule>
    <cfRule type="cellIs" dxfId="178" priority="6" operator="equal">
      <formula>2</formula>
    </cfRule>
    <cfRule type="cellIs" dxfId="177" priority="7" operator="equal">
      <formula>5</formula>
    </cfRule>
    <cfRule type="cellIs" dxfId="176" priority="8" operator="equal">
      <formula>8</formula>
    </cfRule>
    <cfRule type="cellIs" dxfId="175" priority="9" operator="equal">
      <formula>10</formula>
    </cfRule>
  </conditionalFormatting>
  <conditionalFormatting sqref="O30:Q40 S30:S40">
    <cfRule type="cellIs" dxfId="174" priority="1" operator="equal">
      <formula>"RB"</formula>
    </cfRule>
    <cfRule type="cellIs" dxfId="173" priority="2" operator="equal">
      <formula>"RM"</formula>
    </cfRule>
    <cfRule type="cellIs" dxfId="172" priority="3" operator="equal">
      <formula>"RA"</formula>
    </cfRule>
    <cfRule type="cellIs" dxfId="171" priority="4" operator="equal">
      <formula>"RE"</formula>
    </cfRule>
  </conditionalFormatting>
  <dataValidations disablePrompts="1" count="3">
    <dataValidation type="list" allowBlank="1" showInputMessage="1" showErrorMessage="1" sqref="O9:S168" xr:uid="{00000000-0002-0000-0B00-000000000000}">
      <formula1>"Sim,Não"</formula1>
    </dataValidation>
    <dataValidation type="list" allowBlank="1" showInputMessage="1" showErrorMessage="1" sqref="H9:H168" xr:uid="{00000000-0002-0000-0B00-000001000000}">
      <formula1>"Muito Baixa,Baixa,Média,Alta,Muito Alta"</formula1>
    </dataValidation>
    <dataValidation type="list" allowBlank="1" showInputMessage="1" showErrorMessage="1" sqref="J9:J168" xr:uid="{00000000-0002-0000-0B00-000002000000}">
      <formula1>"Muito Baixo,Baixo,Médio,Alto,Muito Alto"</formula1>
    </dataValidation>
  </dataValidations>
  <pageMargins left="0.51181102362204722" right="0.51181102362204722" top="0.78740157480314965" bottom="0.78740157480314965" header="0.31496062992125984" footer="0.31496062992125984"/>
  <pageSetup paperSize="5" scale="30" orientation="landscape"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C1:X15"/>
  <sheetViews>
    <sheetView showGridLines="0" topLeftCell="I1" zoomScale="70" zoomScaleNormal="70" zoomScaleSheetLayoutView="70" workbookViewId="0">
      <selection activeCell="U10" sqref="U10"/>
    </sheetView>
  </sheetViews>
  <sheetFormatPr defaultRowHeight="15" x14ac:dyDescent="0.25"/>
  <cols>
    <col min="1" max="1" width="3.28515625" customWidth="1"/>
    <col min="2" max="2" width="22.85546875" customWidth="1"/>
    <col min="3" max="3" width="45.28515625" customWidth="1"/>
    <col min="4" max="4" width="18.7109375" customWidth="1"/>
    <col min="5" max="5" width="26" customWidth="1"/>
    <col min="6" max="6" width="21.140625" customWidth="1"/>
    <col min="7" max="7" width="17" customWidth="1"/>
    <col min="8" max="8" width="11.7109375" customWidth="1"/>
    <col min="9" max="9" width="14.7109375" customWidth="1"/>
    <col min="10" max="10" width="25.42578125" customWidth="1"/>
    <col min="11" max="12" width="13.85546875" customWidth="1"/>
    <col min="13" max="13" width="17.140625" customWidth="1"/>
    <col min="14" max="14" width="16.85546875" customWidth="1"/>
    <col min="15" max="16" width="17.7109375" customWidth="1"/>
    <col min="17" max="17" width="21.42578125" customWidth="1"/>
    <col min="18" max="24" width="20.42578125" customWidth="1"/>
  </cols>
  <sheetData>
    <row r="1" spans="3:24" ht="38.25" customHeight="1" thickBot="1" x14ac:dyDescent="0.3"/>
    <row r="2" spans="3:24" ht="30" customHeight="1" x14ac:dyDescent="0.25">
      <c r="C2" s="34" t="s">
        <v>221</v>
      </c>
      <c r="D2" s="315"/>
      <c r="E2" s="315"/>
      <c r="F2" s="315"/>
      <c r="G2" s="315"/>
      <c r="H2" s="315"/>
      <c r="I2" s="315"/>
      <c r="J2" s="315"/>
      <c r="K2" s="315"/>
      <c r="L2" s="315"/>
      <c r="M2" s="315"/>
      <c r="N2" s="315"/>
      <c r="O2" s="315"/>
      <c r="P2" s="315"/>
      <c r="Q2" s="315"/>
      <c r="R2" s="315"/>
      <c r="S2" s="315"/>
      <c r="T2" s="315"/>
      <c r="U2" s="315"/>
      <c r="V2" s="315"/>
      <c r="W2" s="315"/>
      <c r="X2" s="316"/>
    </row>
    <row r="3" spans="3:24" ht="30" customHeight="1" x14ac:dyDescent="0.25">
      <c r="C3" s="35" t="s">
        <v>222</v>
      </c>
      <c r="D3" s="317"/>
      <c r="E3" s="317"/>
      <c r="F3" s="317"/>
      <c r="G3" s="317"/>
      <c r="H3" s="317"/>
      <c r="I3" s="317"/>
      <c r="J3" s="317"/>
      <c r="K3" s="317"/>
      <c r="L3" s="317"/>
      <c r="M3" s="317"/>
      <c r="N3" s="317"/>
      <c r="O3" s="317"/>
      <c r="P3" s="317"/>
      <c r="Q3" s="317"/>
      <c r="R3" s="317"/>
      <c r="S3" s="317"/>
      <c r="T3" s="317"/>
      <c r="U3" s="317"/>
      <c r="V3" s="317"/>
      <c r="W3" s="317"/>
      <c r="X3" s="318"/>
    </row>
    <row r="4" spans="3:24" ht="30" customHeight="1" x14ac:dyDescent="0.25">
      <c r="C4" s="35" t="s">
        <v>223</v>
      </c>
      <c r="D4" s="317"/>
      <c r="E4" s="317"/>
      <c r="F4" s="317"/>
      <c r="G4" s="317"/>
      <c r="H4" s="317"/>
      <c r="I4" s="317"/>
      <c r="J4" s="317"/>
      <c r="K4" s="317"/>
      <c r="L4" s="317"/>
      <c r="M4" s="317"/>
      <c r="N4" s="317"/>
      <c r="O4" s="317"/>
      <c r="P4" s="317"/>
      <c r="Q4" s="317"/>
      <c r="R4" s="317"/>
      <c r="S4" s="317"/>
      <c r="T4" s="317"/>
      <c r="U4" s="317"/>
      <c r="V4" s="317"/>
      <c r="W4" s="317"/>
      <c r="X4" s="318"/>
    </row>
    <row r="5" spans="3:24" ht="30" customHeight="1" thickBot="1" x14ac:dyDescent="0.3">
      <c r="C5" s="36" t="s">
        <v>224</v>
      </c>
      <c r="D5" s="319"/>
      <c r="E5" s="319"/>
      <c r="F5" s="319"/>
      <c r="G5" s="319"/>
      <c r="H5" s="319"/>
      <c r="I5" s="319"/>
      <c r="J5" s="319"/>
      <c r="K5" s="319"/>
      <c r="L5" s="319"/>
      <c r="M5" s="319"/>
      <c r="N5" s="319"/>
      <c r="O5" s="319"/>
      <c r="P5" s="319"/>
      <c r="Q5" s="319"/>
      <c r="R5" s="319"/>
      <c r="S5" s="319"/>
      <c r="T5" s="319"/>
      <c r="U5" s="319"/>
      <c r="V5" s="319"/>
      <c r="W5" s="319"/>
      <c r="X5" s="320"/>
    </row>
    <row r="7" spans="3:24" ht="15.75" thickBot="1" x14ac:dyDescent="0.3"/>
    <row r="8" spans="3:24" ht="30" customHeight="1" x14ac:dyDescent="0.25">
      <c r="C8" s="259" t="s">
        <v>99</v>
      </c>
      <c r="D8" s="260"/>
      <c r="E8" s="260"/>
      <c r="F8" s="261"/>
      <c r="G8" s="292" t="s">
        <v>100</v>
      </c>
      <c r="H8" s="293"/>
      <c r="I8" s="294" t="s">
        <v>101</v>
      </c>
      <c r="J8" s="295"/>
      <c r="K8" s="295"/>
      <c r="L8" s="295"/>
      <c r="M8" s="296"/>
      <c r="N8" s="297" t="s">
        <v>102</v>
      </c>
      <c r="O8" s="298"/>
      <c r="P8" s="298"/>
      <c r="Q8" s="299"/>
      <c r="R8" s="257" t="s">
        <v>103</v>
      </c>
      <c r="S8" s="257"/>
      <c r="T8" s="257"/>
      <c r="U8" s="257"/>
      <c r="V8" s="257"/>
      <c r="W8" s="257"/>
      <c r="X8" s="258"/>
    </row>
    <row r="9" spans="3:24" ht="30" x14ac:dyDescent="0.25">
      <c r="C9" s="19" t="s">
        <v>104</v>
      </c>
      <c r="D9" s="20" t="s">
        <v>105</v>
      </c>
      <c r="E9" s="20" t="s">
        <v>106</v>
      </c>
      <c r="F9" s="117" t="s">
        <v>107</v>
      </c>
      <c r="G9" s="22" t="s">
        <v>108</v>
      </c>
      <c r="H9" s="128" t="s">
        <v>109</v>
      </c>
      <c r="I9" s="26" t="s">
        <v>110</v>
      </c>
      <c r="J9" s="206" t="s">
        <v>111</v>
      </c>
      <c r="K9" s="291" t="s">
        <v>112</v>
      </c>
      <c r="L9" s="291"/>
      <c r="M9" s="27" t="s">
        <v>113</v>
      </c>
      <c r="N9" s="129" t="s">
        <v>114</v>
      </c>
      <c r="O9" s="28" t="s">
        <v>115</v>
      </c>
      <c r="P9" s="28" t="s">
        <v>116</v>
      </c>
      <c r="Q9" s="30" t="s">
        <v>117</v>
      </c>
      <c r="R9" s="125" t="s">
        <v>118</v>
      </c>
      <c r="S9" s="31" t="s">
        <v>119</v>
      </c>
      <c r="T9" s="31" t="s">
        <v>120</v>
      </c>
      <c r="U9" s="31" t="s">
        <v>121</v>
      </c>
      <c r="V9" s="31" t="s">
        <v>122</v>
      </c>
      <c r="W9" s="31" t="s">
        <v>123</v>
      </c>
      <c r="X9" s="33" t="s">
        <v>124</v>
      </c>
    </row>
    <row r="10" spans="3:24" ht="53.25" customHeight="1" x14ac:dyDescent="0.25">
      <c r="C10" s="76"/>
      <c r="D10" s="207"/>
      <c r="E10" s="207"/>
      <c r="F10" s="118"/>
      <c r="G10" s="24"/>
      <c r="H10" s="123"/>
      <c r="I10" s="24" t="str">
        <f>IF(H10=0,"",G10*H10)</f>
        <v/>
      </c>
      <c r="J10" s="207"/>
      <c r="K10" s="1"/>
      <c r="L10" s="1">
        <f>IF(K10=1,"Inexistente",IF(K10=0.8,"Fraco",IF(K10=0.6,"Mediano",IF(K10=0.4,"Satisfatório",IF(K10=0.2,"Forte",0)))))</f>
        <v>0</v>
      </c>
      <c r="M10" s="14" t="str">
        <f>IF(H10=0,"",I10*K10)</f>
        <v/>
      </c>
      <c r="N10" s="121" t="str">
        <f>IF(H10=0,"",IF(I10&lt;9.99,"RB",IF(I10&lt;39.99,"RM",IF(I10&lt;79.99,"RA",IF(I10&lt;101,"RE")))))</f>
        <v/>
      </c>
      <c r="O10" s="1" t="str">
        <f>IF(H10=0,"",IF(M10&lt;9.99,"RB",IF(M10&lt;39.99,"RM",IF(M10&lt;79.99,"RA",IF(M10&lt;101,"RE")))))</f>
        <v/>
      </c>
      <c r="P10" s="130"/>
      <c r="Q10" s="131"/>
      <c r="R10" s="134"/>
      <c r="S10" s="207"/>
      <c r="T10" s="207"/>
      <c r="U10" s="136"/>
      <c r="V10" s="207"/>
      <c r="W10" s="207"/>
      <c r="X10" s="208"/>
    </row>
    <row r="11" spans="3:24" ht="53.25" customHeight="1" x14ac:dyDescent="0.25">
      <c r="C11" s="75"/>
      <c r="D11" s="207"/>
      <c r="E11" s="207"/>
      <c r="F11" s="118"/>
      <c r="G11" s="24"/>
      <c r="H11" s="123"/>
      <c r="I11" s="24" t="str">
        <f>IF(H11=0,"",G11*H11)</f>
        <v/>
      </c>
      <c r="J11" s="207"/>
      <c r="K11" s="1"/>
      <c r="L11" s="1">
        <f t="shared" ref="L11:L14" si="0">IF(K11=1,"Inexistente",IF(K11=0.8,"Fraco",IF(K11=0.6,"Mediano",IF(K11=0.4,"Satisfatório",IF(K11=0.2,"Forte",0)))))</f>
        <v>0</v>
      </c>
      <c r="M11" s="14" t="str">
        <f t="shared" ref="M11:M15" si="1">IF(H11=0,"",I11*K11)</f>
        <v/>
      </c>
      <c r="N11" s="121" t="str">
        <f t="shared" ref="N11:N15" si="2">IF(H11=0,"",IF(I11&lt;9.99,"RB",IF(I11&lt;39.99,"RM",IF(I11&lt;79.99,"RA",IF(I11&lt;101,"RE")))))</f>
        <v/>
      </c>
      <c r="O11" s="1" t="str">
        <f t="shared" ref="O11:O15" si="3">IF(H11=0,"",IF(M11&lt;9.99,"RB",IF(M11&lt;39.99,"RM",IF(M11&lt;79.99,"RA",IF(M11&lt;101,"RE")))))</f>
        <v/>
      </c>
      <c r="P11" s="130"/>
      <c r="Q11" s="208"/>
      <c r="R11" s="134"/>
      <c r="S11" s="207"/>
      <c r="T11" s="207"/>
      <c r="U11" s="136"/>
      <c r="V11" s="207"/>
      <c r="W11" s="207"/>
      <c r="X11" s="208"/>
    </row>
    <row r="12" spans="3:24" ht="53.25" customHeight="1" x14ac:dyDescent="0.25">
      <c r="C12" s="75"/>
      <c r="D12" s="207"/>
      <c r="E12" s="207"/>
      <c r="F12" s="118"/>
      <c r="G12" s="24"/>
      <c r="H12" s="123"/>
      <c r="I12" s="24" t="str">
        <f>IF(H12=0,"",G12*H12)</f>
        <v/>
      </c>
      <c r="J12" s="207"/>
      <c r="K12" s="1"/>
      <c r="L12" s="1">
        <f t="shared" si="0"/>
        <v>0</v>
      </c>
      <c r="M12" s="14" t="str">
        <f t="shared" si="1"/>
        <v/>
      </c>
      <c r="N12" s="121" t="str">
        <f t="shared" si="2"/>
        <v/>
      </c>
      <c r="O12" s="1" t="str">
        <f t="shared" si="3"/>
        <v/>
      </c>
      <c r="P12" s="130"/>
      <c r="Q12" s="208"/>
      <c r="R12" s="134"/>
      <c r="S12" s="207"/>
      <c r="T12" s="207"/>
      <c r="U12" s="136"/>
      <c r="V12" s="207"/>
      <c r="W12" s="207"/>
      <c r="X12" s="208"/>
    </row>
    <row r="13" spans="3:24" ht="53.25" customHeight="1" x14ac:dyDescent="0.25">
      <c r="C13" s="76"/>
      <c r="D13" s="207"/>
      <c r="E13" s="207"/>
      <c r="F13" s="119"/>
      <c r="G13" s="24"/>
      <c r="H13" s="123"/>
      <c r="I13" s="24" t="str">
        <f>IF(H13=0,"",G13*H13)</f>
        <v/>
      </c>
      <c r="J13" s="207"/>
      <c r="K13" s="1"/>
      <c r="L13" s="1">
        <f t="shared" si="0"/>
        <v>0</v>
      </c>
      <c r="M13" s="14" t="str">
        <f t="shared" si="1"/>
        <v/>
      </c>
      <c r="N13" s="121" t="str">
        <f t="shared" si="2"/>
        <v/>
      </c>
      <c r="O13" s="1" t="str">
        <f t="shared" si="3"/>
        <v/>
      </c>
      <c r="P13" s="130"/>
      <c r="Q13" s="208"/>
      <c r="R13" s="134"/>
      <c r="S13" s="207"/>
      <c r="T13" s="207"/>
      <c r="U13" s="207"/>
      <c r="V13" s="207"/>
      <c r="W13" s="207"/>
      <c r="X13" s="78"/>
    </row>
    <row r="14" spans="3:24" ht="53.25" customHeight="1" x14ac:dyDescent="0.25">
      <c r="C14" s="76"/>
      <c r="D14" s="207"/>
      <c r="E14" s="77"/>
      <c r="F14" s="119"/>
      <c r="G14" s="24"/>
      <c r="H14" s="123"/>
      <c r="I14" s="24" t="str">
        <f t="shared" ref="I14:I15" si="4">IF(H14=0,"",G14*H14)</f>
        <v/>
      </c>
      <c r="J14" s="207"/>
      <c r="K14" s="1"/>
      <c r="L14" s="1">
        <f t="shared" si="0"/>
        <v>0</v>
      </c>
      <c r="M14" s="14" t="str">
        <f t="shared" si="1"/>
        <v/>
      </c>
      <c r="N14" s="121" t="str">
        <f t="shared" si="2"/>
        <v/>
      </c>
      <c r="O14" s="1" t="str">
        <f t="shared" si="3"/>
        <v/>
      </c>
      <c r="P14" s="130"/>
      <c r="Q14" s="208"/>
      <c r="R14" s="134"/>
      <c r="S14" s="207"/>
      <c r="T14" s="207"/>
      <c r="U14" s="207"/>
      <c r="V14" s="207"/>
      <c r="W14" s="207"/>
      <c r="X14" s="78"/>
    </row>
    <row r="15" spans="3:24" ht="53.25" customHeight="1" thickBot="1" x14ac:dyDescent="0.3">
      <c r="C15" s="79"/>
      <c r="D15" s="209"/>
      <c r="E15" s="209"/>
      <c r="F15" s="120"/>
      <c r="G15" s="25"/>
      <c r="H15" s="124"/>
      <c r="I15" s="25" t="str">
        <f t="shared" si="4"/>
        <v/>
      </c>
      <c r="J15" s="209"/>
      <c r="K15" s="17"/>
      <c r="L15" s="17">
        <f>IF(K15=1,"Inexistente",IF(K15=0.8,"Fraco",IF(K15=0.6,"Mediano",IF(K15=0.4,"Satisfatório",IF(K15=0.2,"Forte",0)))))</f>
        <v>0</v>
      </c>
      <c r="M15" s="18" t="str">
        <f t="shared" si="1"/>
        <v/>
      </c>
      <c r="N15" s="122" t="str">
        <f t="shared" si="2"/>
        <v/>
      </c>
      <c r="O15" s="17" t="str">
        <f t="shared" si="3"/>
        <v/>
      </c>
      <c r="P15" s="132"/>
      <c r="Q15" s="133"/>
      <c r="R15" s="135"/>
      <c r="S15" s="209"/>
      <c r="T15" s="209"/>
      <c r="U15" s="137"/>
      <c r="V15" s="209"/>
      <c r="W15" s="209"/>
      <c r="X15" s="210"/>
    </row>
  </sheetData>
  <mergeCells count="10">
    <mergeCell ref="K9:L9"/>
    <mergeCell ref="D2:X2"/>
    <mergeCell ref="D3:X3"/>
    <mergeCell ref="D4:X4"/>
    <mergeCell ref="D5:X5"/>
    <mergeCell ref="C8:F8"/>
    <mergeCell ref="G8:H8"/>
    <mergeCell ref="I8:M8"/>
    <mergeCell ref="N8:Q8"/>
    <mergeCell ref="R8:X8"/>
  </mergeCells>
  <conditionalFormatting sqref="G10">
    <cfRule type="cellIs" dxfId="170" priority="76" operator="equal">
      <formula>1</formula>
    </cfRule>
    <cfRule type="cellIs" dxfId="169" priority="77" operator="equal">
      <formula>2</formula>
    </cfRule>
    <cfRule type="cellIs" dxfId="168" priority="78" operator="equal">
      <formula>5</formula>
    </cfRule>
    <cfRule type="cellIs" dxfId="167" priority="79" operator="equal">
      <formula>8</formula>
    </cfRule>
    <cfRule type="cellIs" dxfId="166" priority="80" operator="equal">
      <formula>10</formula>
    </cfRule>
  </conditionalFormatting>
  <conditionalFormatting sqref="G11:G15">
    <cfRule type="cellIs" dxfId="165" priority="71" operator="equal">
      <formula>10</formula>
    </cfRule>
    <cfRule type="cellIs" dxfId="164" priority="72" operator="equal">
      <formula>8</formula>
    </cfRule>
    <cfRule type="cellIs" dxfId="163" priority="73" operator="equal">
      <formula>1</formula>
    </cfRule>
    <cfRule type="cellIs" dxfId="162" priority="74" operator="equal">
      <formula>2</formula>
    </cfRule>
    <cfRule type="cellIs" dxfId="161" priority="75" operator="equal">
      <formula>3</formula>
    </cfRule>
  </conditionalFormatting>
  <conditionalFormatting sqref="G11:G15">
    <cfRule type="cellIs" dxfId="160" priority="66" operator="equal">
      <formula>1</formula>
    </cfRule>
    <cfRule type="cellIs" dxfId="159" priority="67" operator="equal">
      <formula>2</formula>
    </cfRule>
    <cfRule type="cellIs" dxfId="158" priority="68" operator="equal">
      <formula>5</formula>
    </cfRule>
    <cfRule type="cellIs" dxfId="157" priority="69" operator="equal">
      <formula>8</formula>
    </cfRule>
    <cfRule type="cellIs" dxfId="156" priority="70" operator="equal">
      <formula>10</formula>
    </cfRule>
  </conditionalFormatting>
  <conditionalFormatting sqref="H10">
    <cfRule type="cellIs" dxfId="155" priority="61" operator="equal">
      <formula>1</formula>
    </cfRule>
    <cfRule type="cellIs" dxfId="154" priority="62" operator="equal">
      <formula>2</formula>
    </cfRule>
    <cfRule type="cellIs" dxfId="153" priority="63" operator="equal">
      <formula>5</formula>
    </cfRule>
    <cfRule type="cellIs" dxfId="152" priority="64" operator="equal">
      <formula>8</formula>
    </cfRule>
    <cfRule type="cellIs" dxfId="151" priority="65" operator="equal">
      <formula>10</formula>
    </cfRule>
  </conditionalFormatting>
  <conditionalFormatting sqref="H11:H15">
    <cfRule type="cellIs" dxfId="150" priority="56" operator="equal">
      <formula>10</formula>
    </cfRule>
    <cfRule type="cellIs" dxfId="149" priority="57" operator="equal">
      <formula>8</formula>
    </cfRule>
    <cfRule type="cellIs" dxfId="148" priority="58" operator="equal">
      <formula>1</formula>
    </cfRule>
    <cfRule type="cellIs" dxfId="147" priority="59" operator="equal">
      <formula>2</formula>
    </cfRule>
    <cfRule type="cellIs" dxfId="146" priority="60" operator="equal">
      <formula>3</formula>
    </cfRule>
  </conditionalFormatting>
  <conditionalFormatting sqref="H11:H15">
    <cfRule type="cellIs" dxfId="145" priority="51" operator="equal">
      <formula>1</formula>
    </cfRule>
    <cfRule type="cellIs" dxfId="144" priority="52" operator="equal">
      <formula>2</formula>
    </cfRule>
    <cfRule type="cellIs" dxfId="143" priority="53" operator="equal">
      <formula>5</formula>
    </cfRule>
    <cfRule type="cellIs" dxfId="142" priority="54" operator="equal">
      <formula>8</formula>
    </cfRule>
    <cfRule type="cellIs" dxfId="141" priority="55" operator="equal">
      <formula>10</formula>
    </cfRule>
  </conditionalFormatting>
  <conditionalFormatting sqref="I10:I15">
    <cfRule type="cellIs" dxfId="140" priority="47" operator="lessThan">
      <formula>9.99</formula>
    </cfRule>
    <cfRule type="cellIs" dxfId="139" priority="48" operator="lessThan">
      <formula>39.99</formula>
    </cfRule>
    <cfRule type="cellIs" dxfId="138" priority="49" operator="lessThan">
      <formula>79.99</formula>
    </cfRule>
    <cfRule type="cellIs" dxfId="137" priority="50" operator="lessThan">
      <formula>101</formula>
    </cfRule>
  </conditionalFormatting>
  <conditionalFormatting sqref="N10:N15">
    <cfRule type="cellIs" dxfId="136" priority="43" operator="equal">
      <formula>"RB"</formula>
    </cfRule>
    <cfRule type="cellIs" dxfId="135" priority="44" operator="equal">
      <formula>"RM"</formula>
    </cfRule>
    <cfRule type="cellIs" dxfId="134" priority="45" operator="equal">
      <formula>"RA"</formula>
    </cfRule>
    <cfRule type="cellIs" dxfId="133" priority="46" operator="equal">
      <formula>"RE"</formula>
    </cfRule>
  </conditionalFormatting>
  <conditionalFormatting sqref="O11:O15">
    <cfRule type="cellIs" dxfId="132" priority="39" operator="equal">
      <formula>"RB"</formula>
    </cfRule>
    <cfRule type="cellIs" dxfId="131" priority="40" operator="equal">
      <formula>"RM"</formula>
    </cfRule>
    <cfRule type="cellIs" dxfId="130" priority="41" operator="equal">
      <formula>"RA"</formula>
    </cfRule>
    <cfRule type="cellIs" dxfId="129" priority="42" operator="equal">
      <formula>"RE"</formula>
    </cfRule>
  </conditionalFormatting>
  <conditionalFormatting sqref="O10">
    <cfRule type="cellIs" dxfId="128" priority="35" operator="equal">
      <formula>"RB"</formula>
    </cfRule>
    <cfRule type="cellIs" dxfId="127" priority="36" operator="equal">
      <formula>"RM"</formula>
    </cfRule>
    <cfRule type="cellIs" dxfId="126" priority="37" operator="equal">
      <formula>"RA"</formula>
    </cfRule>
    <cfRule type="cellIs" dxfId="125" priority="38" operator="equal">
      <formula>"RE"</formula>
    </cfRule>
  </conditionalFormatting>
  <conditionalFormatting sqref="O11:O15">
    <cfRule type="cellIs" dxfId="124" priority="31" operator="equal">
      <formula>"RB"</formula>
    </cfRule>
    <cfRule type="cellIs" dxfId="123" priority="32" operator="equal">
      <formula>"RM"</formula>
    </cfRule>
    <cfRule type="cellIs" dxfId="122" priority="33" operator="equal">
      <formula>"RA"</formula>
    </cfRule>
    <cfRule type="cellIs" dxfId="121" priority="34" operator="equal">
      <formula>"RE"</formula>
    </cfRule>
  </conditionalFormatting>
  <conditionalFormatting sqref="O11:O15">
    <cfRule type="cellIs" dxfId="120" priority="27" operator="equal">
      <formula>"RB"</formula>
    </cfRule>
    <cfRule type="cellIs" dxfId="119" priority="28" operator="equal">
      <formula>"RM"</formula>
    </cfRule>
    <cfRule type="cellIs" dxfId="118" priority="29" operator="equal">
      <formula>"RA"</formula>
    </cfRule>
    <cfRule type="cellIs" dxfId="117" priority="30" operator="equal">
      <formula>"RE"</formula>
    </cfRule>
  </conditionalFormatting>
  <conditionalFormatting sqref="L10">
    <cfRule type="cellIs" dxfId="116" priority="21" operator="equal">
      <formula>0</formula>
    </cfRule>
    <cfRule type="cellIs" dxfId="115" priority="22" operator="equal">
      <formula>"Forte"</formula>
    </cfRule>
    <cfRule type="cellIs" dxfId="114" priority="23" operator="equal">
      <formula>"Satisfatório"</formula>
    </cfRule>
    <cfRule type="cellIs" dxfId="113" priority="24" operator="equal">
      <formula>"Mediano"</formula>
    </cfRule>
    <cfRule type="cellIs" dxfId="112" priority="25" operator="equal">
      <formula>"Fraco"</formula>
    </cfRule>
    <cfRule type="cellIs" dxfId="111" priority="26" operator="equal">
      <formula>"Inexistente"</formula>
    </cfRule>
  </conditionalFormatting>
  <conditionalFormatting sqref="L11:L14">
    <cfRule type="cellIs" dxfId="110" priority="16" operator="equal">
      <formula>"Forte"</formula>
    </cfRule>
    <cfRule type="cellIs" dxfId="109" priority="17" operator="equal">
      <formula>"Satisfatório"</formula>
    </cfRule>
    <cfRule type="cellIs" dxfId="108" priority="18" operator="equal">
      <formula>"Mediano"</formula>
    </cfRule>
    <cfRule type="cellIs" dxfId="107" priority="19" operator="equal">
      <formula>"Fraco"</formula>
    </cfRule>
    <cfRule type="cellIs" dxfId="106" priority="20" operator="equal">
      <formula>"Inexistente"</formula>
    </cfRule>
  </conditionalFormatting>
  <conditionalFormatting sqref="L15">
    <cfRule type="cellIs" dxfId="105" priority="11" operator="equal">
      <formula>"Forte"</formula>
    </cfRule>
    <cfRule type="cellIs" dxfId="104" priority="12" operator="equal">
      <formula>"Satisfatório"</formula>
    </cfRule>
    <cfRule type="cellIs" dxfId="103" priority="13" operator="equal">
      <formula>"Mediano"</formula>
    </cfRule>
    <cfRule type="cellIs" dxfId="102" priority="14" operator="equal">
      <formula>"Fraco"</formula>
    </cfRule>
    <cfRule type="cellIs" dxfId="101" priority="15" operator="equal">
      <formula>"Inexistente"</formula>
    </cfRule>
  </conditionalFormatting>
  <conditionalFormatting sqref="L11:L15">
    <cfRule type="cellIs" dxfId="100" priority="5" operator="equal">
      <formula>0</formula>
    </cfRule>
    <cfRule type="cellIs" dxfId="99" priority="6" operator="equal">
      <formula>"Forte"</formula>
    </cfRule>
    <cfRule type="cellIs" dxfId="98" priority="7" operator="equal">
      <formula>"Satisfatório"</formula>
    </cfRule>
    <cfRule type="cellIs" dxfId="97" priority="8" operator="equal">
      <formula>"Mediano"</formula>
    </cfRule>
    <cfRule type="cellIs" dxfId="96" priority="9" operator="equal">
      <formula>"Fraco"</formula>
    </cfRule>
    <cfRule type="cellIs" dxfId="95" priority="10" operator="equal">
      <formula>"Inexistente"</formula>
    </cfRule>
  </conditionalFormatting>
  <conditionalFormatting sqref="M10:M15">
    <cfRule type="cellIs" dxfId="94" priority="1" operator="lessThan">
      <formula>9.99</formula>
    </cfRule>
    <cfRule type="cellIs" dxfId="93" priority="2" operator="lessThan">
      <formula>39.99</formula>
    </cfRule>
    <cfRule type="cellIs" dxfId="92" priority="3" operator="lessThan">
      <formula>79.99</formula>
    </cfRule>
    <cfRule type="cellIs" dxfId="91" priority="4" operator="lessThan">
      <formula>101</formula>
    </cfRule>
  </conditionalFormatting>
  <dataValidations count="1">
    <dataValidation type="list" allowBlank="1" showInputMessage="1" showErrorMessage="1" sqref="D10:D15" xr:uid="{00000000-0002-0000-0C00-000000000000}">
      <formula1>"Operacionais,Legais,Imagem/Reputação,Ambientais,Financeiros/Orçamentários"</formula1>
    </dataValidation>
  </dataValidations>
  <pageMargins left="0.511811024" right="0.511811024" top="0.78740157499999996" bottom="0.78740157499999996" header="0.31496062000000002" footer="0.31496062000000002"/>
  <pageSetup paperSize="9" scale="3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C1:M15"/>
  <sheetViews>
    <sheetView showGridLines="0" zoomScale="70" zoomScaleNormal="70" zoomScaleSheetLayoutView="70" workbookViewId="0">
      <selection activeCell="U10" sqref="U10"/>
    </sheetView>
  </sheetViews>
  <sheetFormatPr defaultRowHeight="15" x14ac:dyDescent="0.25"/>
  <cols>
    <col min="1" max="1" width="3.28515625" customWidth="1"/>
    <col min="2" max="2" width="22.85546875" customWidth="1"/>
    <col min="3" max="3" width="45.28515625" customWidth="1"/>
    <col min="4" max="4" width="18.7109375" customWidth="1"/>
    <col min="5" max="5" width="26" customWidth="1"/>
    <col min="6" max="6" width="21.140625" customWidth="1"/>
    <col min="7" max="7" width="17" customWidth="1"/>
    <col min="8" max="8" width="11.7109375" customWidth="1"/>
    <col min="9" max="9" width="14.7109375" customWidth="1"/>
    <col min="10" max="10" width="25.42578125" customWidth="1"/>
    <col min="11" max="12" width="13.85546875" customWidth="1"/>
    <col min="13" max="13" width="17.140625" customWidth="1"/>
  </cols>
  <sheetData>
    <row r="1" spans="3:13" ht="38.25" customHeight="1" thickBot="1" x14ac:dyDescent="0.3"/>
    <row r="2" spans="3:13" ht="30" customHeight="1" x14ac:dyDescent="0.25">
      <c r="C2" s="34" t="s">
        <v>221</v>
      </c>
      <c r="D2" s="315"/>
      <c r="E2" s="315"/>
      <c r="F2" s="315"/>
      <c r="G2" s="315"/>
      <c r="H2" s="315"/>
      <c r="I2" s="315"/>
      <c r="J2" s="315"/>
      <c r="K2" s="315"/>
      <c r="L2" s="315"/>
      <c r="M2" s="316"/>
    </row>
    <row r="3" spans="3:13" ht="30" customHeight="1" x14ac:dyDescent="0.25">
      <c r="C3" s="35" t="s">
        <v>222</v>
      </c>
      <c r="D3" s="317"/>
      <c r="E3" s="317"/>
      <c r="F3" s="317"/>
      <c r="G3" s="317"/>
      <c r="H3" s="317"/>
      <c r="I3" s="317"/>
      <c r="J3" s="317"/>
      <c r="K3" s="317"/>
      <c r="L3" s="317"/>
      <c r="M3" s="318"/>
    </row>
    <row r="4" spans="3:13" ht="30" customHeight="1" x14ac:dyDescent="0.25">
      <c r="C4" s="35" t="s">
        <v>223</v>
      </c>
      <c r="D4" s="317"/>
      <c r="E4" s="317"/>
      <c r="F4" s="317"/>
      <c r="G4" s="317"/>
      <c r="H4" s="317"/>
      <c r="I4" s="317"/>
      <c r="J4" s="317"/>
      <c r="K4" s="317"/>
      <c r="L4" s="317"/>
      <c r="M4" s="318"/>
    </row>
    <row r="5" spans="3:13" ht="30" customHeight="1" thickBot="1" x14ac:dyDescent="0.3">
      <c r="C5" s="36" t="s">
        <v>224</v>
      </c>
      <c r="D5" s="319"/>
      <c r="E5" s="319"/>
      <c r="F5" s="319"/>
      <c r="G5" s="319"/>
      <c r="H5" s="319"/>
      <c r="I5" s="319"/>
      <c r="J5" s="319"/>
      <c r="K5" s="319"/>
      <c r="L5" s="319"/>
      <c r="M5" s="320"/>
    </row>
    <row r="7" spans="3:13" ht="15.75" thickBot="1" x14ac:dyDescent="0.3"/>
    <row r="8" spans="3:13" ht="30" customHeight="1" x14ac:dyDescent="0.25">
      <c r="C8" s="259" t="s">
        <v>99</v>
      </c>
      <c r="D8" s="260"/>
      <c r="E8" s="260"/>
      <c r="F8" s="261"/>
      <c r="G8" s="292" t="s">
        <v>100</v>
      </c>
      <c r="H8" s="293"/>
      <c r="I8" s="294" t="s">
        <v>101</v>
      </c>
      <c r="J8" s="295"/>
      <c r="K8" s="295"/>
      <c r="L8" s="295"/>
      <c r="M8" s="296"/>
    </row>
    <row r="9" spans="3:13" ht="30" x14ac:dyDescent="0.25">
      <c r="C9" s="19" t="s">
        <v>104</v>
      </c>
      <c r="D9" s="20" t="s">
        <v>105</v>
      </c>
      <c r="E9" s="20" t="s">
        <v>106</v>
      </c>
      <c r="F9" s="117" t="s">
        <v>107</v>
      </c>
      <c r="G9" s="22" t="s">
        <v>108</v>
      </c>
      <c r="H9" s="128" t="s">
        <v>109</v>
      </c>
      <c r="I9" s="26" t="s">
        <v>110</v>
      </c>
      <c r="J9" s="206" t="s">
        <v>111</v>
      </c>
      <c r="K9" s="291" t="s">
        <v>112</v>
      </c>
      <c r="L9" s="291"/>
      <c r="M9" s="27" t="s">
        <v>113</v>
      </c>
    </row>
    <row r="10" spans="3:13" ht="53.25" customHeight="1" x14ac:dyDescent="0.25">
      <c r="C10" s="76"/>
      <c r="D10" s="207"/>
      <c r="E10" s="207"/>
      <c r="F10" s="118"/>
      <c r="G10" s="24"/>
      <c r="H10" s="123"/>
      <c r="I10" s="24" t="str">
        <f>IF(H10=0,"",G10*H10)</f>
        <v/>
      </c>
      <c r="J10" s="207"/>
      <c r="K10" s="1"/>
      <c r="L10" s="1">
        <f>IF(K10=1,"Inexistente",IF(K10=0.8,"Fraco",IF(K10=0.6,"Mediano",IF(K10=0.4,"Satisfatório",IF(K10=0.2,"Forte",0)))))</f>
        <v>0</v>
      </c>
      <c r="M10" s="14" t="str">
        <f>IF(H10=0,"",I10*K10)</f>
        <v/>
      </c>
    </row>
    <row r="11" spans="3:13" ht="53.25" customHeight="1" x14ac:dyDescent="0.25">
      <c r="C11" s="75"/>
      <c r="D11" s="207"/>
      <c r="E11" s="207"/>
      <c r="F11" s="118"/>
      <c r="G11" s="24"/>
      <c r="H11" s="123"/>
      <c r="I11" s="24" t="str">
        <f>IF(H11=0,"",G11*H11)</f>
        <v/>
      </c>
      <c r="J11" s="207"/>
      <c r="K11" s="1"/>
      <c r="L11" s="1">
        <f t="shared" ref="L11:L14" si="0">IF(K11=1,"Inexistente",IF(K11=0.8,"Fraco",IF(K11=0.6,"Mediano",IF(K11=0.4,"Satisfatório",IF(K11=0.2,"Forte",0)))))</f>
        <v>0</v>
      </c>
      <c r="M11" s="14" t="str">
        <f t="shared" ref="M11:M15" si="1">IF(H11=0,"",I11*K11)</f>
        <v/>
      </c>
    </row>
    <row r="12" spans="3:13" ht="53.25" customHeight="1" x14ac:dyDescent="0.25">
      <c r="C12" s="75"/>
      <c r="D12" s="207"/>
      <c r="E12" s="207"/>
      <c r="F12" s="118"/>
      <c r="G12" s="24"/>
      <c r="H12" s="123"/>
      <c r="I12" s="24" t="str">
        <f>IF(H12=0,"",G12*H12)</f>
        <v/>
      </c>
      <c r="J12" s="207"/>
      <c r="K12" s="1"/>
      <c r="L12" s="1">
        <f t="shared" si="0"/>
        <v>0</v>
      </c>
      <c r="M12" s="14" t="str">
        <f t="shared" si="1"/>
        <v/>
      </c>
    </row>
    <row r="13" spans="3:13" ht="53.25" customHeight="1" x14ac:dyDescent="0.25">
      <c r="C13" s="76"/>
      <c r="D13" s="207"/>
      <c r="E13" s="207"/>
      <c r="F13" s="119"/>
      <c r="G13" s="24"/>
      <c r="H13" s="123"/>
      <c r="I13" s="24" t="str">
        <f>IF(H13=0,"",G13*H13)</f>
        <v/>
      </c>
      <c r="J13" s="207"/>
      <c r="K13" s="1"/>
      <c r="L13" s="1">
        <f t="shared" si="0"/>
        <v>0</v>
      </c>
      <c r="M13" s="14" t="str">
        <f t="shared" si="1"/>
        <v/>
      </c>
    </row>
    <row r="14" spans="3:13" ht="53.25" customHeight="1" x14ac:dyDescent="0.25">
      <c r="C14" s="76"/>
      <c r="D14" s="207"/>
      <c r="E14" s="77"/>
      <c r="F14" s="119"/>
      <c r="G14" s="24"/>
      <c r="H14" s="123"/>
      <c r="I14" s="24" t="str">
        <f t="shared" ref="I14:I15" si="2">IF(H14=0,"",G14*H14)</f>
        <v/>
      </c>
      <c r="J14" s="207"/>
      <c r="K14" s="1"/>
      <c r="L14" s="1">
        <f t="shared" si="0"/>
        <v>0</v>
      </c>
      <c r="M14" s="14" t="str">
        <f t="shared" si="1"/>
        <v/>
      </c>
    </row>
    <row r="15" spans="3:13" ht="53.25" customHeight="1" thickBot="1" x14ac:dyDescent="0.3">
      <c r="C15" s="79"/>
      <c r="D15" s="209"/>
      <c r="E15" s="209"/>
      <c r="F15" s="120"/>
      <c r="G15" s="25"/>
      <c r="H15" s="124"/>
      <c r="I15" s="25" t="str">
        <f t="shared" si="2"/>
        <v/>
      </c>
      <c r="J15" s="209"/>
      <c r="K15" s="17"/>
      <c r="L15" s="17">
        <f>IF(K15=1,"Inexistente",IF(K15=0.8,"Fraco",IF(K15=0.6,"Mediano",IF(K15=0.4,"Satisfatório",IF(K15=0.2,"Forte",0)))))</f>
        <v>0</v>
      </c>
      <c r="M15" s="18" t="str">
        <f t="shared" si="1"/>
        <v/>
      </c>
    </row>
  </sheetData>
  <mergeCells count="8">
    <mergeCell ref="K9:L9"/>
    <mergeCell ref="D2:M2"/>
    <mergeCell ref="D3:M3"/>
    <mergeCell ref="D4:M4"/>
    <mergeCell ref="D5:M5"/>
    <mergeCell ref="C8:F8"/>
    <mergeCell ref="G8:H8"/>
    <mergeCell ref="I8:M8"/>
  </mergeCells>
  <conditionalFormatting sqref="G10:H15">
    <cfRule type="cellIs" dxfId="90" priority="76" operator="equal">
      <formula>1</formula>
    </cfRule>
    <cfRule type="cellIs" dxfId="89" priority="77" operator="equal">
      <formula>2</formula>
    </cfRule>
    <cfRule type="cellIs" dxfId="88" priority="78" operator="equal">
      <formula>5</formula>
    </cfRule>
    <cfRule type="cellIs" dxfId="87" priority="79" operator="equal">
      <formula>8</formula>
    </cfRule>
    <cfRule type="cellIs" dxfId="86" priority="80" operator="equal">
      <formula>10</formula>
    </cfRule>
  </conditionalFormatting>
  <conditionalFormatting sqref="G11:H15">
    <cfRule type="cellIs" dxfId="85" priority="71" operator="equal">
      <formula>10</formula>
    </cfRule>
    <cfRule type="cellIs" dxfId="84" priority="72" operator="equal">
      <formula>8</formula>
    </cfRule>
    <cfRule type="cellIs" dxfId="83" priority="73" operator="equal">
      <formula>1</formula>
    </cfRule>
    <cfRule type="cellIs" dxfId="82" priority="74" operator="equal">
      <formula>2</formula>
    </cfRule>
    <cfRule type="cellIs" dxfId="81" priority="75" operator="equal">
      <formula>3</formula>
    </cfRule>
  </conditionalFormatting>
  <conditionalFormatting sqref="I10:I15 M10:M15">
    <cfRule type="cellIs" dxfId="80" priority="47" operator="lessThan">
      <formula>9.99</formula>
    </cfRule>
    <cfRule type="cellIs" dxfId="79" priority="48" operator="lessThan">
      <formula>39.99</formula>
    </cfRule>
    <cfRule type="cellIs" dxfId="78" priority="49" operator="lessThan">
      <formula>79.99</formula>
    </cfRule>
    <cfRule type="cellIs" dxfId="77" priority="50" operator="lessThan">
      <formula>101</formula>
    </cfRule>
  </conditionalFormatting>
  <conditionalFormatting sqref="L10:L15">
    <cfRule type="cellIs" dxfId="76" priority="21" operator="equal">
      <formula>0</formula>
    </cfRule>
    <cfRule type="cellIs" dxfId="75" priority="22" operator="equal">
      <formula>"Forte"</formula>
    </cfRule>
    <cfRule type="cellIs" dxfId="74" priority="23" operator="equal">
      <formula>"Satisfatório"</formula>
    </cfRule>
    <cfRule type="cellIs" dxfId="73" priority="24" operator="equal">
      <formula>"Mediano"</formula>
    </cfRule>
    <cfRule type="cellIs" dxfId="72" priority="25" operator="equal">
      <formula>"Fraco"</formula>
    </cfRule>
    <cfRule type="cellIs" dxfId="71" priority="26" operator="equal">
      <formula>"Inexistente"</formula>
    </cfRule>
  </conditionalFormatting>
  <conditionalFormatting sqref="L11:L15">
    <cfRule type="cellIs" dxfId="70" priority="16" operator="equal">
      <formula>"Forte"</formula>
    </cfRule>
    <cfRule type="cellIs" dxfId="69" priority="17" operator="equal">
      <formula>"Satisfatório"</formula>
    </cfRule>
    <cfRule type="cellIs" dxfId="68" priority="18" operator="equal">
      <formula>"Mediano"</formula>
    </cfRule>
    <cfRule type="cellIs" dxfId="67" priority="19" operator="equal">
      <formula>"Fraco"</formula>
    </cfRule>
    <cfRule type="cellIs" dxfId="66" priority="20" operator="equal">
      <formula>"Inexistente"</formula>
    </cfRule>
  </conditionalFormatting>
  <dataValidations count="1">
    <dataValidation type="list" allowBlank="1" showInputMessage="1" showErrorMessage="1" sqref="D10:D15" xr:uid="{00000000-0002-0000-0D00-000000000000}">
      <formula1>"Operacionais,Legais,Imagem/Reputação,Ambientais,Financeiros/Orçamentários"</formula1>
    </dataValidation>
  </dataValidations>
  <pageMargins left="0.511811024" right="0.511811024" top="0.78740157499999996" bottom="0.78740157499999996" header="0.31496062000000002" footer="0.31496062000000002"/>
  <pageSetup paperSize="9" scale="3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C1:M15"/>
  <sheetViews>
    <sheetView showGridLines="0" zoomScale="70" zoomScaleNormal="70" zoomScaleSheetLayoutView="70" workbookViewId="0">
      <selection activeCell="U10" sqref="U10"/>
    </sheetView>
  </sheetViews>
  <sheetFormatPr defaultRowHeight="15" x14ac:dyDescent="0.25"/>
  <cols>
    <col min="1" max="1" width="3.28515625" customWidth="1"/>
    <col min="2" max="2" width="22.85546875" customWidth="1"/>
    <col min="3" max="3" width="16.85546875" customWidth="1"/>
    <col min="4" max="5" width="17.7109375" customWidth="1"/>
    <col min="6" max="6" width="21.42578125" customWidth="1"/>
    <col min="7" max="13" width="20.42578125" customWidth="1"/>
  </cols>
  <sheetData>
    <row r="1" spans="3:13" ht="38.25" customHeight="1" x14ac:dyDescent="0.25"/>
    <row r="2" spans="3:13" ht="30" customHeight="1" x14ac:dyDescent="0.25"/>
    <row r="3" spans="3:13" ht="30" customHeight="1" x14ac:dyDescent="0.25"/>
    <row r="4" spans="3:13" ht="30" customHeight="1" x14ac:dyDescent="0.25"/>
    <row r="5" spans="3:13" ht="30" customHeight="1" x14ac:dyDescent="0.25"/>
    <row r="7" spans="3:13" ht="15.75" thickBot="1" x14ac:dyDescent="0.3"/>
    <row r="8" spans="3:13" ht="30" customHeight="1" x14ac:dyDescent="0.25">
      <c r="C8" s="321" t="s">
        <v>102</v>
      </c>
      <c r="D8" s="298"/>
      <c r="E8" s="298"/>
      <c r="F8" s="299"/>
      <c r="G8" s="257" t="s">
        <v>103</v>
      </c>
      <c r="H8" s="257"/>
      <c r="I8" s="257"/>
      <c r="J8" s="257"/>
      <c r="K8" s="257"/>
      <c r="L8" s="257"/>
      <c r="M8" s="258"/>
    </row>
    <row r="9" spans="3:13" ht="30" customHeight="1" x14ac:dyDescent="0.25">
      <c r="C9" s="29" t="s">
        <v>114</v>
      </c>
      <c r="D9" s="28" t="s">
        <v>115</v>
      </c>
      <c r="E9" s="28" t="s">
        <v>116</v>
      </c>
      <c r="F9" s="30" t="s">
        <v>117</v>
      </c>
      <c r="G9" s="125" t="s">
        <v>118</v>
      </c>
      <c r="H9" s="31" t="s">
        <v>119</v>
      </c>
      <c r="I9" s="31" t="s">
        <v>120</v>
      </c>
      <c r="J9" s="31" t="s">
        <v>121</v>
      </c>
      <c r="K9" s="31" t="s">
        <v>122</v>
      </c>
      <c r="L9" s="31" t="s">
        <v>123</v>
      </c>
      <c r="M9" s="33" t="s">
        <v>124</v>
      </c>
    </row>
    <row r="10" spans="3:13" ht="53.25" customHeight="1" x14ac:dyDescent="0.25">
      <c r="C10" s="24"/>
      <c r="D10" s="1"/>
      <c r="E10" s="130"/>
      <c r="F10" s="131"/>
      <c r="G10" s="134"/>
      <c r="H10" s="207"/>
      <c r="I10" s="207"/>
      <c r="J10" s="136"/>
      <c r="K10" s="207"/>
      <c r="L10" s="207"/>
      <c r="M10" s="208"/>
    </row>
    <row r="11" spans="3:13" ht="53.25" customHeight="1" x14ac:dyDescent="0.25">
      <c r="C11" s="24"/>
      <c r="D11" s="1"/>
      <c r="E11" s="130"/>
      <c r="F11" s="208"/>
      <c r="G11" s="134"/>
      <c r="H11" s="207"/>
      <c r="I11" s="207"/>
      <c r="J11" s="136"/>
      <c r="K11" s="207"/>
      <c r="L11" s="207"/>
      <c r="M11" s="208"/>
    </row>
    <row r="12" spans="3:13" ht="53.25" customHeight="1" x14ac:dyDescent="0.25">
      <c r="C12" s="24"/>
      <c r="D12" s="1"/>
      <c r="E12" s="130"/>
      <c r="F12" s="208"/>
      <c r="G12" s="134"/>
      <c r="H12" s="207"/>
      <c r="I12" s="207"/>
      <c r="J12" s="136"/>
      <c r="K12" s="207"/>
      <c r="L12" s="207"/>
      <c r="M12" s="208"/>
    </row>
    <row r="13" spans="3:13" ht="53.25" customHeight="1" x14ac:dyDescent="0.25">
      <c r="C13" s="24"/>
      <c r="D13" s="1"/>
      <c r="E13" s="130"/>
      <c r="F13" s="208"/>
      <c r="G13" s="134"/>
      <c r="H13" s="207"/>
      <c r="I13" s="207"/>
      <c r="J13" s="207"/>
      <c r="K13" s="207"/>
      <c r="L13" s="207"/>
      <c r="M13" s="78"/>
    </row>
    <row r="14" spans="3:13" ht="53.25" customHeight="1" x14ac:dyDescent="0.25">
      <c r="C14" s="24"/>
      <c r="D14" s="1"/>
      <c r="E14" s="130"/>
      <c r="F14" s="208"/>
      <c r="G14" s="134"/>
      <c r="H14" s="207"/>
      <c r="I14" s="207"/>
      <c r="J14" s="207"/>
      <c r="K14" s="207"/>
      <c r="L14" s="207"/>
      <c r="M14" s="78"/>
    </row>
    <row r="15" spans="3:13" ht="53.25" customHeight="1" thickBot="1" x14ac:dyDescent="0.3">
      <c r="C15" s="25"/>
      <c r="D15" s="17"/>
      <c r="E15" s="132"/>
      <c r="F15" s="133"/>
      <c r="G15" s="135"/>
      <c r="H15" s="209"/>
      <c r="I15" s="209"/>
      <c r="J15" s="137"/>
      <c r="K15" s="209"/>
      <c r="L15" s="209"/>
      <c r="M15" s="210"/>
    </row>
  </sheetData>
  <mergeCells count="2">
    <mergeCell ref="C8:F8"/>
    <mergeCell ref="G8:M8"/>
  </mergeCells>
  <conditionalFormatting sqref="C10:C15">
    <cfRule type="cellIs" dxfId="65" priority="43" operator="equal">
      <formula>"RB"</formula>
    </cfRule>
    <cfRule type="cellIs" dxfId="64" priority="44" operator="equal">
      <formula>"RM"</formula>
    </cfRule>
    <cfRule type="cellIs" dxfId="63" priority="45" operator="equal">
      <formula>"RA"</formula>
    </cfRule>
    <cfRule type="cellIs" dxfId="62" priority="46" operator="equal">
      <formula>"RE"</formula>
    </cfRule>
  </conditionalFormatting>
  <conditionalFormatting sqref="D11:D15">
    <cfRule type="cellIs" dxfId="61" priority="39" operator="equal">
      <formula>"RB"</formula>
    </cfRule>
    <cfRule type="cellIs" dxfId="60" priority="40" operator="equal">
      <formula>"RM"</formula>
    </cfRule>
    <cfRule type="cellIs" dxfId="59" priority="41" operator="equal">
      <formula>"RA"</formula>
    </cfRule>
    <cfRule type="cellIs" dxfId="58" priority="42" operator="equal">
      <formula>"RE"</formula>
    </cfRule>
  </conditionalFormatting>
  <conditionalFormatting sqref="D10">
    <cfRule type="cellIs" dxfId="57" priority="35" operator="equal">
      <formula>"RB"</formula>
    </cfRule>
    <cfRule type="cellIs" dxfId="56" priority="36" operator="equal">
      <formula>"RM"</formula>
    </cfRule>
    <cfRule type="cellIs" dxfId="55" priority="37" operator="equal">
      <formula>"RA"</formula>
    </cfRule>
    <cfRule type="cellIs" dxfId="54" priority="38" operator="equal">
      <formula>"RE"</formula>
    </cfRule>
  </conditionalFormatting>
  <conditionalFormatting sqref="D11:D15">
    <cfRule type="cellIs" dxfId="53" priority="31" operator="equal">
      <formula>"RB"</formula>
    </cfRule>
    <cfRule type="cellIs" dxfId="52" priority="32" operator="equal">
      <formula>"RM"</formula>
    </cfRule>
    <cfRule type="cellIs" dxfId="51" priority="33" operator="equal">
      <formula>"RA"</formula>
    </cfRule>
    <cfRule type="cellIs" dxfId="50" priority="34" operator="equal">
      <formula>"RE"</formula>
    </cfRule>
  </conditionalFormatting>
  <conditionalFormatting sqref="D11:D15">
    <cfRule type="cellIs" dxfId="49" priority="27" operator="equal">
      <formula>"RB"</formula>
    </cfRule>
    <cfRule type="cellIs" dxfId="48" priority="28" operator="equal">
      <formula>"RM"</formula>
    </cfRule>
    <cfRule type="cellIs" dxfId="47" priority="29" operator="equal">
      <formula>"RA"</formula>
    </cfRule>
    <cfRule type="cellIs" dxfId="46" priority="30" operator="equal">
      <formula>"RE"</formula>
    </cfRule>
  </conditionalFormatting>
  <pageMargins left="0.511811024" right="0.511811024" top="0.78740157499999996" bottom="0.78740157499999996" header="0.31496062000000002" footer="0.31496062000000002"/>
  <pageSetup paperSize="9" scale="3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D2:D23"/>
  <sheetViews>
    <sheetView showGridLines="0" workbookViewId="0">
      <selection activeCell="D1" sqref="D1:D1048576"/>
    </sheetView>
  </sheetViews>
  <sheetFormatPr defaultRowHeight="15" x14ac:dyDescent="0.25"/>
  <cols>
    <col min="4" max="4" width="84.140625" style="146" customWidth="1"/>
  </cols>
  <sheetData>
    <row r="2" spans="4:4" x14ac:dyDescent="0.25">
      <c r="D2" s="322" t="s">
        <v>225</v>
      </c>
    </row>
    <row r="3" spans="4:4" x14ac:dyDescent="0.25">
      <c r="D3" s="322"/>
    </row>
    <row r="4" spans="4:4" ht="24.75" customHeight="1" x14ac:dyDescent="0.25">
      <c r="D4" s="147" t="s">
        <v>226</v>
      </c>
    </row>
    <row r="5" spans="4:4" ht="24.75" customHeight="1" x14ac:dyDescent="0.25">
      <c r="D5" s="147" t="s">
        <v>227</v>
      </c>
    </row>
    <row r="6" spans="4:4" ht="24.75" customHeight="1" x14ac:dyDescent="0.25">
      <c r="D6" s="147" t="s">
        <v>228</v>
      </c>
    </row>
    <row r="7" spans="4:4" ht="24.75" customHeight="1" x14ac:dyDescent="0.25">
      <c r="D7" s="147" t="s">
        <v>229</v>
      </c>
    </row>
    <row r="8" spans="4:4" ht="24.75" customHeight="1" x14ac:dyDescent="0.25">
      <c r="D8" s="147" t="s">
        <v>230</v>
      </c>
    </row>
    <row r="9" spans="4:4" ht="24.75" customHeight="1" x14ac:dyDescent="0.25">
      <c r="D9" s="147" t="s">
        <v>231</v>
      </c>
    </row>
    <row r="10" spans="4:4" ht="24.75" customHeight="1" x14ac:dyDescent="0.25">
      <c r="D10" s="147" t="s">
        <v>232</v>
      </c>
    </row>
    <row r="11" spans="4:4" ht="24.75" customHeight="1" x14ac:dyDescent="0.25">
      <c r="D11" s="147" t="s">
        <v>233</v>
      </c>
    </row>
    <row r="12" spans="4:4" ht="24.75" customHeight="1" x14ac:dyDescent="0.25">
      <c r="D12" s="147" t="s">
        <v>234</v>
      </c>
    </row>
    <row r="13" spans="4:4" ht="24.75" customHeight="1" x14ac:dyDescent="0.25">
      <c r="D13" s="147" t="s">
        <v>235</v>
      </c>
    </row>
    <row r="14" spans="4:4" ht="24.75" customHeight="1" x14ac:dyDescent="0.25">
      <c r="D14" s="147" t="s">
        <v>236</v>
      </c>
    </row>
    <row r="15" spans="4:4" ht="24.75" customHeight="1" x14ac:dyDescent="0.25">
      <c r="D15" s="147" t="s">
        <v>237</v>
      </c>
    </row>
    <row r="16" spans="4:4" ht="24.75" customHeight="1" x14ac:dyDescent="0.25">
      <c r="D16" s="147" t="s">
        <v>238</v>
      </c>
    </row>
    <row r="17" spans="4:4" ht="24.75" customHeight="1" x14ac:dyDescent="0.25">
      <c r="D17" s="147" t="s">
        <v>239</v>
      </c>
    </row>
    <row r="18" spans="4:4" ht="24.75" customHeight="1" x14ac:dyDescent="0.25">
      <c r="D18" s="147" t="s">
        <v>240</v>
      </c>
    </row>
    <row r="19" spans="4:4" ht="24.75" customHeight="1" x14ac:dyDescent="0.25">
      <c r="D19" s="147" t="s">
        <v>241</v>
      </c>
    </row>
    <row r="20" spans="4:4" ht="24.75" customHeight="1" x14ac:dyDescent="0.25">
      <c r="D20" s="147" t="s">
        <v>242</v>
      </c>
    </row>
    <row r="21" spans="4:4" ht="24.75" customHeight="1" x14ac:dyDescent="0.25">
      <c r="D21" s="147" t="s">
        <v>243</v>
      </c>
    </row>
    <row r="22" spans="4:4" ht="24.75" customHeight="1" x14ac:dyDescent="0.25">
      <c r="D22" s="147" t="s">
        <v>244</v>
      </c>
    </row>
    <row r="23" spans="4:4" ht="24.75" customHeight="1" x14ac:dyDescent="0.25">
      <c r="D23" s="147" t="s">
        <v>245</v>
      </c>
    </row>
  </sheetData>
  <mergeCells count="1">
    <mergeCell ref="D2:D3"/>
  </mergeCells>
  <pageMargins left="0.511811024" right="0.511811024" top="0.78740157499999996" bottom="0.78740157499999996" header="0.31496062000000002" footer="0.3149606200000000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C3:E21"/>
  <sheetViews>
    <sheetView showGridLines="0" workbookViewId="0">
      <selection activeCell="C29" sqref="C29"/>
    </sheetView>
  </sheetViews>
  <sheetFormatPr defaultRowHeight="15.75" x14ac:dyDescent="0.25"/>
  <cols>
    <col min="1" max="1" width="9.140625" style="149"/>
    <col min="2" max="2" width="1.140625" style="149" customWidth="1"/>
    <col min="3" max="3" width="22.5703125" style="149" customWidth="1"/>
    <col min="4" max="4" width="9.28515625" style="149" customWidth="1"/>
    <col min="5" max="5" width="62.85546875" style="149" customWidth="1"/>
    <col min="6" max="6" width="1.140625" style="149" customWidth="1"/>
    <col min="7" max="7" width="9.140625" style="149"/>
    <col min="8" max="9" width="9.140625" style="149" customWidth="1"/>
    <col min="10" max="16384" width="9.140625" style="149"/>
  </cols>
  <sheetData>
    <row r="3" spans="3:5" ht="4.5" customHeight="1" thickBot="1" x14ac:dyDescent="0.3"/>
    <row r="4" spans="3:5" ht="16.5" thickBot="1" x14ac:dyDescent="0.3">
      <c r="C4" s="323" t="s">
        <v>246</v>
      </c>
      <c r="D4" s="324"/>
      <c r="E4" s="325"/>
    </row>
    <row r="5" spans="3:5" ht="16.5" thickBot="1" x14ac:dyDescent="0.3">
      <c r="C5" s="152" t="s">
        <v>1</v>
      </c>
      <c r="D5" s="153" t="s">
        <v>3</v>
      </c>
      <c r="E5" s="154" t="s">
        <v>247</v>
      </c>
    </row>
    <row r="6" spans="3:5" ht="49.5" customHeight="1" x14ac:dyDescent="0.25">
      <c r="C6" s="158" t="s">
        <v>4</v>
      </c>
      <c r="D6" s="155">
        <v>1</v>
      </c>
      <c r="E6" s="156" t="s">
        <v>248</v>
      </c>
    </row>
    <row r="7" spans="3:5" ht="49.5" customHeight="1" x14ac:dyDescent="0.25">
      <c r="C7" s="159" t="s">
        <v>6</v>
      </c>
      <c r="D7" s="211">
        <v>2</v>
      </c>
      <c r="E7" s="213" t="s">
        <v>249</v>
      </c>
    </row>
    <row r="8" spans="3:5" ht="49.5" customHeight="1" x14ac:dyDescent="0.25">
      <c r="C8" s="160" t="s">
        <v>8</v>
      </c>
      <c r="D8" s="211">
        <v>5</v>
      </c>
      <c r="E8" s="213" t="s">
        <v>250</v>
      </c>
    </row>
    <row r="9" spans="3:5" ht="49.5" customHeight="1" x14ac:dyDescent="0.25">
      <c r="C9" s="161" t="s">
        <v>220</v>
      </c>
      <c r="D9" s="211">
        <v>8</v>
      </c>
      <c r="E9" s="213" t="s">
        <v>251</v>
      </c>
    </row>
    <row r="10" spans="3:5" ht="49.5" customHeight="1" thickBot="1" x14ac:dyDescent="0.3">
      <c r="C10" s="162" t="s">
        <v>12</v>
      </c>
      <c r="D10" s="212">
        <v>10</v>
      </c>
      <c r="E10" s="214" t="s">
        <v>252</v>
      </c>
    </row>
    <row r="11" spans="3:5" ht="4.5" customHeight="1" x14ac:dyDescent="0.25"/>
    <row r="13" spans="3:5" ht="4.5" customHeight="1" thickBot="1" x14ac:dyDescent="0.3"/>
    <row r="14" spans="3:5" ht="16.5" thickBot="1" x14ac:dyDescent="0.3">
      <c r="C14" s="323" t="s">
        <v>253</v>
      </c>
      <c r="D14" s="324"/>
      <c r="E14" s="325"/>
    </row>
    <row r="15" spans="3:5" ht="16.5" thickBot="1" x14ac:dyDescent="0.3">
      <c r="C15" s="152" t="s">
        <v>15</v>
      </c>
      <c r="D15" s="153" t="s">
        <v>3</v>
      </c>
      <c r="E15" s="154" t="s">
        <v>247</v>
      </c>
    </row>
    <row r="16" spans="3:5" ht="49.5" customHeight="1" x14ac:dyDescent="0.25">
      <c r="C16" s="158" t="s">
        <v>17</v>
      </c>
      <c r="D16" s="155">
        <v>1</v>
      </c>
      <c r="E16" s="156" t="s">
        <v>254</v>
      </c>
    </row>
    <row r="17" spans="3:5" ht="49.5" customHeight="1" x14ac:dyDescent="0.25">
      <c r="C17" s="159" t="s">
        <v>19</v>
      </c>
      <c r="D17" s="211">
        <v>2</v>
      </c>
      <c r="E17" s="213" t="s">
        <v>255</v>
      </c>
    </row>
    <row r="18" spans="3:5" ht="49.5" customHeight="1" x14ac:dyDescent="0.25">
      <c r="C18" s="160" t="s">
        <v>21</v>
      </c>
      <c r="D18" s="211">
        <v>5</v>
      </c>
      <c r="E18" s="213" t="s">
        <v>256</v>
      </c>
    </row>
    <row r="19" spans="3:5" ht="49.5" customHeight="1" x14ac:dyDescent="0.25">
      <c r="C19" s="161" t="s">
        <v>23</v>
      </c>
      <c r="D19" s="211">
        <v>8</v>
      </c>
      <c r="E19" s="213" t="s">
        <v>257</v>
      </c>
    </row>
    <row r="20" spans="3:5" ht="49.5" customHeight="1" thickBot="1" x14ac:dyDescent="0.3">
      <c r="C20" s="162" t="s">
        <v>25</v>
      </c>
      <c r="D20" s="212">
        <v>10</v>
      </c>
      <c r="E20" s="214" t="s">
        <v>258</v>
      </c>
    </row>
    <row r="21" spans="3:5" ht="4.5" customHeight="1" x14ac:dyDescent="0.25"/>
  </sheetData>
  <mergeCells count="2">
    <mergeCell ref="C4:E4"/>
    <mergeCell ref="C14:E14"/>
  </mergeCells>
  <pageMargins left="0.511811024" right="0.511811024" top="0.78740157499999996" bottom="0.78740157499999996" header="0.31496062000000002" footer="0.31496062000000002"/>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C2:D9"/>
  <sheetViews>
    <sheetView showGridLines="0" workbookViewId="0">
      <selection activeCell="C29" sqref="C29"/>
    </sheetView>
  </sheetViews>
  <sheetFormatPr defaultRowHeight="15" x14ac:dyDescent="0.25"/>
  <cols>
    <col min="1" max="1" width="9.140625" style="151"/>
    <col min="2" max="2" width="0.5703125" style="151" customWidth="1"/>
    <col min="3" max="3" width="26.42578125" style="151" customWidth="1"/>
    <col min="4" max="4" width="32.5703125" style="151" customWidth="1"/>
    <col min="5" max="5" width="0.5703125" style="151" customWidth="1"/>
    <col min="6" max="16384" width="9.140625" style="151"/>
  </cols>
  <sheetData>
    <row r="2" spans="3:4" ht="5.25" customHeight="1" thickBot="1" x14ac:dyDescent="0.3"/>
    <row r="3" spans="3:4" s="157" customFormat="1" ht="16.5" thickBot="1" x14ac:dyDescent="0.3">
      <c r="C3" s="323" t="s">
        <v>259</v>
      </c>
      <c r="D3" s="325"/>
    </row>
    <row r="4" spans="3:4" ht="15.75" x14ac:dyDescent="0.25">
      <c r="C4" s="163" t="s">
        <v>28</v>
      </c>
      <c r="D4" s="164" t="s">
        <v>29</v>
      </c>
    </row>
    <row r="5" spans="3:4" ht="33.75" customHeight="1" x14ac:dyDescent="0.25">
      <c r="C5" s="159" t="s">
        <v>30</v>
      </c>
      <c r="D5" s="165" t="s">
        <v>260</v>
      </c>
    </row>
    <row r="6" spans="3:4" ht="33.75" customHeight="1" x14ac:dyDescent="0.25">
      <c r="C6" s="160" t="s">
        <v>32</v>
      </c>
      <c r="D6" s="165" t="s">
        <v>261</v>
      </c>
    </row>
    <row r="7" spans="3:4" ht="33.75" customHeight="1" x14ac:dyDescent="0.25">
      <c r="C7" s="161" t="s">
        <v>34</v>
      </c>
      <c r="D7" s="165" t="s">
        <v>262</v>
      </c>
    </row>
    <row r="8" spans="3:4" ht="33.75" customHeight="1" thickBot="1" x14ac:dyDescent="0.3">
      <c r="C8" s="162" t="s">
        <v>36</v>
      </c>
      <c r="D8" s="166" t="s">
        <v>37</v>
      </c>
    </row>
    <row r="9" spans="3:4" ht="5.25" customHeight="1" x14ac:dyDescent="0.25"/>
  </sheetData>
  <mergeCells count="1">
    <mergeCell ref="C3:D3"/>
  </mergeCells>
  <pageMargins left="0.511811024" right="0.511811024" top="0.78740157499999996" bottom="0.78740157499999996" header="0.31496062000000002" footer="0.3149606200000000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C2:J12"/>
  <sheetViews>
    <sheetView showGridLines="0" workbookViewId="0">
      <selection activeCell="C29" sqref="C29"/>
    </sheetView>
  </sheetViews>
  <sheetFormatPr defaultRowHeight="15.75" x14ac:dyDescent="0.25"/>
  <cols>
    <col min="1" max="1" width="9.140625" style="149"/>
    <col min="2" max="2" width="1" style="149" customWidth="1"/>
    <col min="3" max="3" width="3.140625" style="149" customWidth="1"/>
    <col min="4" max="4" width="8.28515625" style="149" customWidth="1"/>
    <col min="5" max="5" width="0.7109375" style="149" customWidth="1"/>
    <col min="6" max="10" width="8.28515625" style="149" customWidth="1"/>
    <col min="11" max="11" width="1" style="149" customWidth="1"/>
    <col min="12" max="16384" width="9.140625" style="149"/>
  </cols>
  <sheetData>
    <row r="2" spans="3:10" ht="4.5" customHeight="1" thickBot="1" x14ac:dyDescent="0.3"/>
    <row r="3" spans="3:10" ht="16.5" thickBot="1" x14ac:dyDescent="0.3">
      <c r="C3" s="323" t="s">
        <v>263</v>
      </c>
      <c r="D3" s="324"/>
      <c r="E3" s="324"/>
      <c r="F3" s="324"/>
      <c r="G3" s="324"/>
      <c r="H3" s="324"/>
      <c r="I3" s="324"/>
      <c r="J3" s="325"/>
    </row>
    <row r="4" spans="3:10" ht="33.75" customHeight="1" x14ac:dyDescent="0.25">
      <c r="C4" s="326" t="s">
        <v>58</v>
      </c>
      <c r="D4" s="167" t="s">
        <v>59</v>
      </c>
      <c r="E4" s="168"/>
      <c r="F4" s="177" t="s">
        <v>60</v>
      </c>
      <c r="G4" s="177" t="s">
        <v>61</v>
      </c>
      <c r="H4" s="178" t="s">
        <v>62</v>
      </c>
      <c r="I4" s="179" t="s">
        <v>63</v>
      </c>
      <c r="J4" s="180" t="s">
        <v>64</v>
      </c>
    </row>
    <row r="5" spans="3:10" ht="33.75" customHeight="1" x14ac:dyDescent="0.25">
      <c r="C5" s="326"/>
      <c r="D5" s="169" t="s">
        <v>65</v>
      </c>
      <c r="E5" s="168"/>
      <c r="F5" s="181" t="s">
        <v>66</v>
      </c>
      <c r="G5" s="182" t="s">
        <v>67</v>
      </c>
      <c r="H5" s="183" t="s">
        <v>68</v>
      </c>
      <c r="I5" s="183" t="s">
        <v>69</v>
      </c>
      <c r="J5" s="184" t="s">
        <v>63</v>
      </c>
    </row>
    <row r="6" spans="3:10" ht="33.75" customHeight="1" x14ac:dyDescent="0.25">
      <c r="C6" s="326"/>
      <c r="D6" s="171" t="s">
        <v>70</v>
      </c>
      <c r="E6" s="168"/>
      <c r="F6" s="181" t="s">
        <v>71</v>
      </c>
      <c r="G6" s="182" t="s">
        <v>60</v>
      </c>
      <c r="H6" s="182" t="s">
        <v>72</v>
      </c>
      <c r="I6" s="183" t="s">
        <v>68</v>
      </c>
      <c r="J6" s="185" t="s">
        <v>62</v>
      </c>
    </row>
    <row r="7" spans="3:10" ht="33.75" customHeight="1" x14ac:dyDescent="0.25">
      <c r="C7" s="326"/>
      <c r="D7" s="170" t="s">
        <v>73</v>
      </c>
      <c r="E7" s="168"/>
      <c r="F7" s="181" t="s">
        <v>74</v>
      </c>
      <c r="G7" s="181" t="s">
        <v>75</v>
      </c>
      <c r="H7" s="182" t="s">
        <v>60</v>
      </c>
      <c r="I7" s="182" t="s">
        <v>67</v>
      </c>
      <c r="J7" s="186" t="s">
        <v>61</v>
      </c>
    </row>
    <row r="8" spans="3:10" ht="33.75" customHeight="1" x14ac:dyDescent="0.25">
      <c r="C8" s="327"/>
      <c r="D8" s="173" t="s">
        <v>76</v>
      </c>
      <c r="E8" s="168"/>
      <c r="F8" s="181" t="s">
        <v>77</v>
      </c>
      <c r="G8" s="181" t="s">
        <v>74</v>
      </c>
      <c r="H8" s="181" t="s">
        <v>71</v>
      </c>
      <c r="I8" s="181" t="s">
        <v>66</v>
      </c>
      <c r="J8" s="186" t="s">
        <v>60</v>
      </c>
    </row>
    <row r="9" spans="3:10" ht="3.75" customHeight="1" x14ac:dyDescent="0.25">
      <c r="C9" s="174"/>
      <c r="D9" s="168"/>
      <c r="E9" s="168"/>
      <c r="F9" s="168"/>
      <c r="G9" s="168"/>
      <c r="H9" s="168"/>
      <c r="I9" s="168"/>
      <c r="J9" s="175"/>
    </row>
    <row r="10" spans="3:10" ht="33.75" customHeight="1" x14ac:dyDescent="0.25">
      <c r="C10" s="330"/>
      <c r="D10" s="331"/>
      <c r="E10" s="168"/>
      <c r="F10" s="173" t="s">
        <v>78</v>
      </c>
      <c r="G10" s="170" t="s">
        <v>79</v>
      </c>
      <c r="H10" s="171" t="s">
        <v>80</v>
      </c>
      <c r="I10" s="169" t="s">
        <v>81</v>
      </c>
      <c r="J10" s="172" t="s">
        <v>82</v>
      </c>
    </row>
    <row r="11" spans="3:10" ht="16.5" customHeight="1" thickBot="1" x14ac:dyDescent="0.3">
      <c r="C11" s="332"/>
      <c r="D11" s="333"/>
      <c r="E11" s="176"/>
      <c r="F11" s="328" t="s">
        <v>83</v>
      </c>
      <c r="G11" s="328"/>
      <c r="H11" s="328"/>
      <c r="I11" s="328"/>
      <c r="J11" s="329"/>
    </row>
    <row r="12" spans="3:10" ht="4.5" customHeight="1" x14ac:dyDescent="0.25"/>
  </sheetData>
  <mergeCells count="4">
    <mergeCell ref="C3:J3"/>
    <mergeCell ref="C4:C8"/>
    <mergeCell ref="F11:J11"/>
    <mergeCell ref="C10:D11"/>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8"/>
  <sheetViews>
    <sheetView showGridLines="0" zoomScale="120" zoomScaleNormal="120" workbookViewId="0">
      <selection activeCell="F10" sqref="F10"/>
    </sheetView>
  </sheetViews>
  <sheetFormatPr defaultRowHeight="15" x14ac:dyDescent="0.25"/>
  <cols>
    <col min="2" max="2" width="21" customWidth="1"/>
    <col min="3" max="3" width="68.28515625" customWidth="1"/>
    <col min="4" max="4" width="13" customWidth="1"/>
  </cols>
  <sheetData>
    <row r="1" spans="2:4" ht="15.75" thickBot="1" x14ac:dyDescent="0.3"/>
    <row r="2" spans="2:4" ht="20.25" thickBot="1" x14ac:dyDescent="0.35">
      <c r="B2" s="234" t="s">
        <v>14</v>
      </c>
      <c r="C2" s="235"/>
      <c r="D2" s="236"/>
    </row>
    <row r="3" spans="2:4" x14ac:dyDescent="0.25">
      <c r="B3" s="45" t="s">
        <v>15</v>
      </c>
      <c r="C3" s="3" t="s">
        <v>16</v>
      </c>
      <c r="D3" s="46" t="s">
        <v>3</v>
      </c>
    </row>
    <row r="4" spans="2:4" ht="33.75" customHeight="1" x14ac:dyDescent="0.25">
      <c r="B4" s="40" t="s">
        <v>17</v>
      </c>
      <c r="C4" s="2" t="s">
        <v>18</v>
      </c>
      <c r="D4" s="14">
        <v>1</v>
      </c>
    </row>
    <row r="5" spans="2:4" ht="33.75" customHeight="1" x14ac:dyDescent="0.25">
      <c r="B5" s="41" t="s">
        <v>19</v>
      </c>
      <c r="C5" s="2" t="s">
        <v>20</v>
      </c>
      <c r="D5" s="14">
        <v>2</v>
      </c>
    </row>
    <row r="6" spans="2:4" ht="33.75" customHeight="1" x14ac:dyDescent="0.25">
      <c r="B6" s="42" t="s">
        <v>21</v>
      </c>
      <c r="C6" s="2" t="s">
        <v>22</v>
      </c>
      <c r="D6" s="14">
        <v>5</v>
      </c>
    </row>
    <row r="7" spans="2:4" ht="33.75" customHeight="1" x14ac:dyDescent="0.25">
      <c r="B7" s="43" t="s">
        <v>23</v>
      </c>
      <c r="C7" s="2" t="s">
        <v>24</v>
      </c>
      <c r="D7" s="14">
        <v>8</v>
      </c>
    </row>
    <row r="8" spans="2:4" ht="33.75" customHeight="1" thickBot="1" x14ac:dyDescent="0.3">
      <c r="B8" s="44" t="s">
        <v>25</v>
      </c>
      <c r="C8" s="16" t="s">
        <v>26</v>
      </c>
      <c r="D8" s="18">
        <v>10</v>
      </c>
    </row>
  </sheetData>
  <mergeCells count="1">
    <mergeCell ref="B2:D2"/>
  </mergeCells>
  <pageMargins left="0.511811024" right="0.511811024" top="0.78740157499999996" bottom="0.78740157499999996" header="0.31496062000000002" footer="0.31496062000000002"/>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C1:F9"/>
  <sheetViews>
    <sheetView showGridLines="0" zoomScale="120" zoomScaleNormal="120" workbookViewId="0">
      <selection activeCell="C29" sqref="C29"/>
    </sheetView>
  </sheetViews>
  <sheetFormatPr defaultRowHeight="15" x14ac:dyDescent="0.25"/>
  <cols>
    <col min="2" max="2" width="0.5703125" customWidth="1"/>
    <col min="3" max="3" width="21.5703125" customWidth="1"/>
    <col min="4" max="4" width="23.42578125" bestFit="1" customWidth="1"/>
    <col min="5" max="5" width="34.140625" customWidth="1"/>
    <col min="6" max="6" width="26.28515625" customWidth="1"/>
    <col min="7" max="7" width="0.5703125" customWidth="1"/>
  </cols>
  <sheetData>
    <row r="1" spans="3:6" s="150" customFormat="1" x14ac:dyDescent="0.25"/>
    <row r="2" spans="3:6" ht="3" customHeight="1" thickBot="1" x14ac:dyDescent="0.3"/>
    <row r="3" spans="3:6" ht="15.75" x14ac:dyDescent="0.25">
      <c r="C3" s="189" t="s">
        <v>264</v>
      </c>
      <c r="D3" s="190" t="s">
        <v>265</v>
      </c>
      <c r="E3" s="191" t="s">
        <v>266</v>
      </c>
      <c r="F3" s="192" t="s">
        <v>267</v>
      </c>
    </row>
    <row r="4" spans="3:6" ht="74.25" customHeight="1" x14ac:dyDescent="0.25">
      <c r="C4" s="187" t="s">
        <v>19</v>
      </c>
      <c r="D4" s="334" t="s">
        <v>268</v>
      </c>
      <c r="E4" s="336" t="s">
        <v>269</v>
      </c>
      <c r="F4" s="338" t="s">
        <v>270</v>
      </c>
    </row>
    <row r="5" spans="3:6" ht="74.25" customHeight="1" thickBot="1" x14ac:dyDescent="0.3">
      <c r="C5" s="193" t="s">
        <v>21</v>
      </c>
      <c r="D5" s="335"/>
      <c r="E5" s="337"/>
      <c r="F5" s="339"/>
    </row>
    <row r="6" spans="3:6" s="150" customFormat="1" ht="3" customHeight="1" thickBot="1" x14ac:dyDescent="0.3">
      <c r="C6" s="195"/>
      <c r="D6" s="196"/>
      <c r="E6" s="196"/>
      <c r="F6" s="197"/>
    </row>
    <row r="7" spans="3:6" ht="74.25" customHeight="1" x14ac:dyDescent="0.25">
      <c r="C7" s="194" t="s">
        <v>23</v>
      </c>
      <c r="D7" s="340" t="s">
        <v>271</v>
      </c>
      <c r="E7" s="341" t="s">
        <v>272</v>
      </c>
      <c r="F7" s="342" t="s">
        <v>273</v>
      </c>
    </row>
    <row r="8" spans="3:6" ht="74.25" customHeight="1" thickBot="1" x14ac:dyDescent="0.3">
      <c r="C8" s="188" t="s">
        <v>274</v>
      </c>
      <c r="D8" s="335"/>
      <c r="E8" s="337"/>
      <c r="F8" s="339"/>
    </row>
    <row r="9" spans="3:6" ht="3" customHeight="1" x14ac:dyDescent="0.25"/>
  </sheetData>
  <mergeCells count="6">
    <mergeCell ref="D4:D5"/>
    <mergeCell ref="E4:E5"/>
    <mergeCell ref="F4:F5"/>
    <mergeCell ref="D7:D8"/>
    <mergeCell ref="E7:E8"/>
    <mergeCell ref="F7:F8"/>
  </mergeCells>
  <pageMargins left="0.511811024" right="0.511811024" top="0.78740157499999996" bottom="0.78740157499999996" header="0.31496062000000002" footer="0.3149606200000000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U19"/>
  <sheetViews>
    <sheetView showGridLines="0" zoomScale="80" zoomScaleNormal="80" zoomScaleSheetLayoutView="70" workbookViewId="0">
      <pane ySplit="8" topLeftCell="A12" activePane="bottomLeft" state="frozen"/>
      <selection pane="bottomLeft" activeCell="R12" sqref="R12"/>
    </sheetView>
  </sheetViews>
  <sheetFormatPr defaultRowHeight="15" x14ac:dyDescent="0.25"/>
  <cols>
    <col min="1" max="1" width="3.28515625" customWidth="1"/>
    <col min="2" max="2" width="10.42578125" customWidth="1"/>
    <col min="3" max="3" width="15.140625" customWidth="1"/>
    <col min="4" max="4" width="9.5703125" customWidth="1"/>
    <col min="5" max="5" width="15.28515625" customWidth="1"/>
    <col min="6" max="6" width="19.42578125" customWidth="1"/>
    <col min="7" max="7" width="9.28515625" customWidth="1"/>
    <col min="8" max="8" width="6.85546875" customWidth="1"/>
    <col min="9" max="9" width="9.28515625" customWidth="1"/>
    <col min="10" max="10" width="6.85546875" customWidth="1"/>
    <col min="11" max="11" width="14.28515625" customWidth="1"/>
    <col min="12" max="12" width="6.85546875" customWidth="1"/>
    <col min="13" max="13" width="13.85546875" customWidth="1"/>
    <col min="14" max="14" width="10.140625" customWidth="1"/>
    <col min="15" max="15" width="8.140625" customWidth="1"/>
    <col min="16" max="16" width="13.28515625" customWidth="1"/>
    <col min="17" max="17" width="13.7109375" customWidth="1"/>
    <col min="18" max="18" width="15.42578125" customWidth="1"/>
    <col min="19" max="19" width="13.7109375" customWidth="1"/>
    <col min="20" max="20" width="9.42578125" customWidth="1"/>
    <col min="21" max="21" width="26.5703125" customWidth="1"/>
    <col min="22" max="22" width="1.85546875" customWidth="1"/>
  </cols>
  <sheetData>
    <row r="1" spans="2:21" ht="15" customHeight="1" thickBot="1" x14ac:dyDescent="0.3"/>
    <row r="2" spans="2:21" ht="142.5" customHeight="1" thickBot="1" x14ac:dyDescent="0.3">
      <c r="B2" s="346" t="s">
        <v>275</v>
      </c>
      <c r="C2" s="347"/>
      <c r="D2" s="347"/>
      <c r="E2" s="347"/>
      <c r="F2" s="348"/>
    </row>
    <row r="3" spans="2:21" ht="8.25" customHeight="1" thickBot="1" x14ac:dyDescent="0.3"/>
    <row r="4" spans="2:21" ht="44.25" customHeight="1" thickBot="1" x14ac:dyDescent="0.3">
      <c r="B4" s="313" t="s">
        <v>186</v>
      </c>
      <c r="C4" s="351"/>
      <c r="D4" s="352"/>
      <c r="E4" s="353"/>
      <c r="F4" s="354"/>
    </row>
    <row r="5" spans="2:21" ht="15.75" thickBot="1" x14ac:dyDescent="0.3"/>
    <row r="6" spans="2:21" ht="30" customHeight="1" x14ac:dyDescent="0.25">
      <c r="B6" s="362" t="s">
        <v>187</v>
      </c>
      <c r="C6" s="363"/>
      <c r="D6" s="363"/>
      <c r="E6" s="363"/>
      <c r="F6" s="364"/>
      <c r="G6" s="365" t="s">
        <v>188</v>
      </c>
      <c r="H6" s="366"/>
      <c r="I6" s="366"/>
      <c r="J6" s="366"/>
      <c r="K6" s="366"/>
      <c r="L6" s="366"/>
      <c r="M6" s="367"/>
      <c r="N6" s="368" t="s">
        <v>189</v>
      </c>
      <c r="O6" s="369"/>
      <c r="P6" s="369"/>
      <c r="Q6" s="369"/>
      <c r="R6" s="369"/>
      <c r="S6" s="369"/>
      <c r="T6" s="370"/>
      <c r="U6" s="198" t="s">
        <v>190</v>
      </c>
    </row>
    <row r="7" spans="2:21" ht="30" customHeight="1" x14ac:dyDescent="0.25">
      <c r="B7" s="343" t="s">
        <v>191</v>
      </c>
      <c r="C7" s="344" t="s">
        <v>192</v>
      </c>
      <c r="D7" s="344" t="s">
        <v>193</v>
      </c>
      <c r="E7" s="344" t="s">
        <v>194</v>
      </c>
      <c r="F7" s="345" t="s">
        <v>195</v>
      </c>
      <c r="G7" s="355" t="s">
        <v>196</v>
      </c>
      <c r="H7" s="356"/>
      <c r="I7" s="356" t="s">
        <v>197</v>
      </c>
      <c r="J7" s="356"/>
      <c r="K7" s="356" t="s">
        <v>198</v>
      </c>
      <c r="L7" s="356"/>
      <c r="M7" s="357" t="s">
        <v>199</v>
      </c>
      <c r="N7" s="359" t="s">
        <v>200</v>
      </c>
      <c r="O7" s="360"/>
      <c r="P7" s="360"/>
      <c r="Q7" s="360"/>
      <c r="R7" s="144" t="s">
        <v>201</v>
      </c>
      <c r="S7" s="360" t="s">
        <v>202</v>
      </c>
      <c r="T7" s="361"/>
      <c r="U7" s="349" t="s">
        <v>203</v>
      </c>
    </row>
    <row r="8" spans="2:21" ht="30" customHeight="1" x14ac:dyDescent="0.25">
      <c r="B8" s="343"/>
      <c r="C8" s="344"/>
      <c r="D8" s="344"/>
      <c r="E8" s="344"/>
      <c r="F8" s="345"/>
      <c r="G8" s="139" t="s">
        <v>204</v>
      </c>
      <c r="H8" s="140" t="s">
        <v>205</v>
      </c>
      <c r="I8" s="140" t="s">
        <v>204</v>
      </c>
      <c r="J8" s="140" t="s">
        <v>205</v>
      </c>
      <c r="K8" s="140" t="s">
        <v>206</v>
      </c>
      <c r="L8" s="140" t="s">
        <v>205</v>
      </c>
      <c r="M8" s="358"/>
      <c r="N8" s="148" t="s">
        <v>207</v>
      </c>
      <c r="O8" s="141" t="s">
        <v>208</v>
      </c>
      <c r="P8" s="141" t="s">
        <v>209</v>
      </c>
      <c r="Q8" s="141" t="s">
        <v>210</v>
      </c>
      <c r="R8" s="141" t="s">
        <v>211</v>
      </c>
      <c r="S8" s="141" t="s">
        <v>212</v>
      </c>
      <c r="T8" s="142" t="s">
        <v>213</v>
      </c>
      <c r="U8" s="350"/>
    </row>
    <row r="9" spans="2:21" s="138" customFormat="1" ht="28.5" customHeight="1" x14ac:dyDescent="0.25">
      <c r="B9" s="75"/>
      <c r="C9" s="207"/>
      <c r="D9" s="207"/>
      <c r="E9" s="145"/>
      <c r="F9" s="131"/>
      <c r="G9" s="13"/>
      <c r="H9" s="2" t="str">
        <f>IF(G9="","",VLOOKUP(G9,'Matriz Probabilidade Impacto'!$C$5:$E$10,2,FALSE))</f>
        <v/>
      </c>
      <c r="I9" s="2"/>
      <c r="J9" s="2" t="str">
        <f>IF(I9="","",VLOOKUP(I9,'Matriz Probabilidade Impacto'!$C$16:$D$20,2,FALSE))</f>
        <v/>
      </c>
      <c r="K9" s="2" t="str">
        <f t="shared" ref="K9:K19" si="0">IF(L9="","",IF(L9&lt;10,"Risco Baixo",IF(L9&lt;40,"Risco Médio",IF(L9&lt;80,"Risco Alto",IF(L9&lt;101,"Risco Extremo")))))</f>
        <v/>
      </c>
      <c r="L9" s="2" t="str">
        <f t="shared" ref="L9:L19" si="1">IF(I9="","",H9*J9)</f>
        <v/>
      </c>
      <c r="M9" s="2" t="str">
        <f>IF(K9="","",IF(K9="Risco Baixo","O risco baixo está dentro do apetite a riscos da UFPA, portanto, deve ser apenas monitorado.",IF(K9="Risco Médio","O risco médio está dentro do apetite a riscos da UFPA, portanto, deve ser apenas monitorado.",IF(K9="Risco Alto","O risco alto deverá ser priorizado para tratamento, pois está fora do limite de apetite tolerado.",IF(K9="Risco Extremo","O risco extremo deverá ser priorizado para tratamento, pois está fora do limite de apetite tolerado.",)))))</f>
        <v/>
      </c>
      <c r="N9" s="13"/>
      <c r="O9" s="2"/>
      <c r="P9" s="2"/>
      <c r="Q9" s="2"/>
      <c r="R9" s="2"/>
      <c r="S9" s="207" t="str">
        <f>IF(K9="","",IF(K9="Risco Baixo","monitorar o risco.",IF(K9="Risco Médio","monitorar o risco.",IF(K9="Risco Alto","",IF(K9="Risco Extremo","",)))))</f>
        <v/>
      </c>
      <c r="T9" s="143" t="str">
        <f>IF(S9="monitorar o risco.","Contínuo","")</f>
        <v/>
      </c>
      <c r="U9" s="202"/>
    </row>
    <row r="10" spans="2:21" s="138" customFormat="1" ht="28.5" customHeight="1" x14ac:dyDescent="0.25">
      <c r="B10" s="75"/>
      <c r="C10" s="207"/>
      <c r="D10" s="207"/>
      <c r="E10" s="145"/>
      <c r="F10" s="131"/>
      <c r="G10" s="13"/>
      <c r="H10" s="2"/>
      <c r="I10" s="2"/>
      <c r="J10" s="2"/>
      <c r="K10" s="2"/>
      <c r="L10" s="2"/>
      <c r="M10" s="2"/>
      <c r="N10" s="13"/>
      <c r="O10" s="2"/>
      <c r="P10" s="2"/>
      <c r="Q10" s="2"/>
      <c r="R10" s="2"/>
      <c r="S10" s="207"/>
      <c r="T10" s="143"/>
      <c r="U10" s="202"/>
    </row>
    <row r="11" spans="2:21" s="138" customFormat="1" ht="28.5" customHeight="1" x14ac:dyDescent="0.25">
      <c r="B11" s="75"/>
      <c r="C11" s="207"/>
      <c r="D11" s="207"/>
      <c r="E11" s="145"/>
      <c r="F11" s="131"/>
      <c r="G11" s="13"/>
      <c r="H11" s="2"/>
      <c r="I11" s="2"/>
      <c r="J11" s="2"/>
      <c r="K11" s="2"/>
      <c r="L11" s="2"/>
      <c r="M11" s="2"/>
      <c r="N11" s="13"/>
      <c r="O11" s="2"/>
      <c r="P11" s="2"/>
      <c r="Q11" s="2"/>
      <c r="R11" s="2"/>
      <c r="S11" s="207"/>
      <c r="T11" s="143"/>
      <c r="U11" s="202"/>
    </row>
    <row r="12" spans="2:21" s="138" customFormat="1" ht="28.5" customHeight="1" x14ac:dyDescent="0.25">
      <c r="B12" s="75"/>
      <c r="C12" s="207"/>
      <c r="D12" s="207"/>
      <c r="E12" s="145"/>
      <c r="F12" s="131"/>
      <c r="G12" s="13"/>
      <c r="H12" s="2"/>
      <c r="I12" s="2"/>
      <c r="J12" s="2"/>
      <c r="K12" s="2"/>
      <c r="L12" s="2"/>
      <c r="M12" s="2"/>
      <c r="N12" s="13"/>
      <c r="O12" s="2"/>
      <c r="P12" s="2"/>
      <c r="Q12" s="2"/>
      <c r="R12" s="2"/>
      <c r="S12" s="207"/>
      <c r="T12" s="143"/>
      <c r="U12" s="202"/>
    </row>
    <row r="13" spans="2:21" s="138" customFormat="1" ht="28.5" customHeight="1" x14ac:dyDescent="0.25">
      <c r="B13" s="75"/>
      <c r="C13" s="207"/>
      <c r="D13" s="207"/>
      <c r="E13" s="145"/>
      <c r="F13" s="131"/>
      <c r="G13" s="13"/>
      <c r="H13" s="2" t="str">
        <f>IF(G13="","",VLOOKUP(G13,'Matriz Probabilidade Impacto'!$C$5:$E$10,2,FALSE))</f>
        <v/>
      </c>
      <c r="I13" s="2"/>
      <c r="J13" s="204" t="str">
        <f>IF(I13="","",VLOOKUP(I13,'Matriz Probabilidade Impacto'!$C$16:$D$20,2,FALSE))</f>
        <v/>
      </c>
      <c r="K13" s="2" t="str">
        <f t="shared" si="0"/>
        <v/>
      </c>
      <c r="L13" s="2" t="str">
        <f t="shared" si="1"/>
        <v/>
      </c>
      <c r="M13" s="2" t="str">
        <f>IF(K13="","",IF(K13="Risco Baixo","O risco baixo está dentro do apetite a riscos da UFPA, portanto, deve ser apenas monitorado.",IF(K13="Risco Médio","O risco médio está dentro do apetite a riscos da UFPA, portanto, deve ser apenas monitorado.",IF(K13="Risco Alto","O risco alto deverá ser priorizado para tratamento, pois está fora do limite de apetite tolerado.",IF(K13="Risco Extremo","O risco extremo deverá ser priorizado para tratamento, pois está fora do limite de apetite tolerado.",)))))</f>
        <v/>
      </c>
      <c r="N13" s="13"/>
      <c r="O13" s="2"/>
      <c r="P13" s="2"/>
      <c r="Q13" s="2"/>
      <c r="R13" s="2"/>
      <c r="S13" s="207" t="str">
        <f>IF(K13="","",IF(K13="Risco Baixo","monitorar o risco.",IF(K13="Risco Médio","monitorar o risco.",IF(K13="Risco Alto","",IF(K13="Risco Extremo","",)))))</f>
        <v/>
      </c>
      <c r="T13" s="143" t="str">
        <f>IF(S13="monitorar o risco.","Contínuo","")</f>
        <v/>
      </c>
      <c r="U13" s="202"/>
    </row>
    <row r="14" spans="2:21" s="138" customFormat="1" ht="30.75" customHeight="1" x14ac:dyDescent="0.25">
      <c r="B14" s="75"/>
      <c r="C14" s="207"/>
      <c r="D14" s="207"/>
      <c r="E14" s="145"/>
      <c r="F14" s="131"/>
      <c r="G14" s="13"/>
      <c r="H14" s="2" t="str">
        <f>IF(G14="","",VLOOKUP(G14,'Matriz Probabilidade Impacto'!$C$5:$E$10,2,FALSE))</f>
        <v/>
      </c>
      <c r="I14" s="2"/>
      <c r="J14" s="2" t="str">
        <f>IF(I14="","",VLOOKUP(I14,'Matriz Probabilidade Impacto'!$C$16:$D$20,2,FALSE))</f>
        <v/>
      </c>
      <c r="K14" s="2" t="str">
        <f t="shared" si="0"/>
        <v/>
      </c>
      <c r="L14" s="2" t="str">
        <f t="shared" si="1"/>
        <v/>
      </c>
      <c r="M14" s="2" t="str">
        <f t="shared" ref="M14:M19" si="2">IF(K14="","",IF(K14="Risco Baixo","O risco baixo está dentro do apetite a riscos da UFPA, portanto, deve ser apenas monitorado.",IF(K14="Risco Médio","O risco médio está dentro do apetite a riscos da UFPA, portanto, deve ser apenas monitorado.",IF(K14="Risco Alto","O risco alto deverá ser priorizado para tratamento, pois está fora do limite de apetite tolerado.",IF(K14="Risco Extremo","O risco extremo deverá ser priorizado para tratamento, pois está fora do limite de apetite tolerado.",)))))</f>
        <v/>
      </c>
      <c r="N14" s="13"/>
      <c r="O14" s="2"/>
      <c r="P14" s="2"/>
      <c r="Q14" s="2"/>
      <c r="R14" s="2"/>
      <c r="S14" s="207" t="str">
        <f t="shared" ref="S14:S19" si="3">IF(K14="","",IF(K14="Risco Baixo","monitorar o risco.",IF(K14="Risco Médio","monitorar o risco.",IF(K14="Risco Alto","",IF(K14="Risco Extremo","",)))))</f>
        <v/>
      </c>
      <c r="T14" s="143" t="str">
        <f t="shared" ref="T14:T19" si="4">IF(S14="monitorar o risco.","Contínuo","")</f>
        <v/>
      </c>
      <c r="U14" s="202"/>
    </row>
    <row r="15" spans="2:21" s="138" customFormat="1" ht="30.75" customHeight="1" x14ac:dyDescent="0.25">
      <c r="B15" s="75"/>
      <c r="C15" s="207"/>
      <c r="D15" s="207"/>
      <c r="E15" s="145"/>
      <c r="F15" s="131"/>
      <c r="G15" s="13"/>
      <c r="H15" s="2" t="str">
        <f>IF(G15="","",VLOOKUP(G15,'Matriz Probabilidade Impacto'!$C$5:$E$10,2,FALSE))</f>
        <v/>
      </c>
      <c r="I15" s="2"/>
      <c r="J15" s="2" t="str">
        <f>IF(I15="","",VLOOKUP(I15,'Matriz Probabilidade Impacto'!$C$16:$D$20,2,FALSE))</f>
        <v/>
      </c>
      <c r="K15" s="2" t="str">
        <f t="shared" si="0"/>
        <v/>
      </c>
      <c r="L15" s="2" t="str">
        <f t="shared" si="1"/>
        <v/>
      </c>
      <c r="M15" s="2" t="str">
        <f t="shared" si="2"/>
        <v/>
      </c>
      <c r="N15" s="13"/>
      <c r="O15" s="2"/>
      <c r="P15" s="2"/>
      <c r="Q15" s="2"/>
      <c r="R15" s="2"/>
      <c r="S15" s="207" t="str">
        <f t="shared" si="3"/>
        <v/>
      </c>
      <c r="T15" s="143" t="str">
        <f t="shared" si="4"/>
        <v/>
      </c>
      <c r="U15" s="202"/>
    </row>
    <row r="16" spans="2:21" s="138" customFormat="1" ht="30.75" customHeight="1" x14ac:dyDescent="0.25">
      <c r="B16" s="75"/>
      <c r="C16" s="207"/>
      <c r="D16" s="207"/>
      <c r="E16" s="145"/>
      <c r="F16" s="131"/>
      <c r="G16" s="13"/>
      <c r="H16" s="2" t="str">
        <f>IF(G16="","",VLOOKUP(G16,'Matriz Probabilidade Impacto'!$C$5:$E$10,2,FALSE))</f>
        <v/>
      </c>
      <c r="I16" s="2"/>
      <c r="J16" s="2" t="str">
        <f>IF(I16="","",VLOOKUP(I16,'Matriz Probabilidade Impacto'!$C$16:$D$20,2,FALSE))</f>
        <v/>
      </c>
      <c r="K16" s="2" t="str">
        <f t="shared" si="0"/>
        <v/>
      </c>
      <c r="L16" s="2" t="str">
        <f t="shared" si="1"/>
        <v/>
      </c>
      <c r="M16" s="2" t="str">
        <f t="shared" si="2"/>
        <v/>
      </c>
      <c r="N16" s="13"/>
      <c r="O16" s="2"/>
      <c r="P16" s="2"/>
      <c r="Q16" s="2"/>
      <c r="R16" s="2"/>
      <c r="S16" s="207" t="str">
        <f t="shared" si="3"/>
        <v/>
      </c>
      <c r="T16" s="143" t="str">
        <f t="shared" si="4"/>
        <v/>
      </c>
      <c r="U16" s="202"/>
    </row>
    <row r="17" spans="2:21" s="138" customFormat="1" ht="30.75" customHeight="1" x14ac:dyDescent="0.25">
      <c r="B17" s="75"/>
      <c r="C17" s="207"/>
      <c r="D17" s="207"/>
      <c r="E17" s="145"/>
      <c r="F17" s="131"/>
      <c r="G17" s="13"/>
      <c r="H17" s="2" t="str">
        <f>IF(G17="","",VLOOKUP(G17,'Matriz Probabilidade Impacto'!$C$5:$E$10,2,FALSE))</f>
        <v/>
      </c>
      <c r="I17" s="2"/>
      <c r="J17" s="2" t="str">
        <f>IF(I17="","",VLOOKUP(I17,'Matriz Probabilidade Impacto'!$C$16:$D$20,2,FALSE))</f>
        <v/>
      </c>
      <c r="K17" s="2" t="str">
        <f t="shared" si="0"/>
        <v/>
      </c>
      <c r="L17" s="2" t="str">
        <f t="shared" si="1"/>
        <v/>
      </c>
      <c r="M17" s="2" t="str">
        <f t="shared" si="2"/>
        <v/>
      </c>
      <c r="N17" s="13"/>
      <c r="O17" s="2"/>
      <c r="P17" s="2"/>
      <c r="Q17" s="2"/>
      <c r="R17" s="2"/>
      <c r="S17" s="207" t="str">
        <f t="shared" si="3"/>
        <v/>
      </c>
      <c r="T17" s="143" t="str">
        <f t="shared" si="4"/>
        <v/>
      </c>
      <c r="U17" s="202"/>
    </row>
    <row r="18" spans="2:21" s="138" customFormat="1" ht="30.75" customHeight="1" x14ac:dyDescent="0.25">
      <c r="B18" s="75"/>
      <c r="C18" s="207"/>
      <c r="D18" s="207"/>
      <c r="E18" s="145"/>
      <c r="F18" s="131"/>
      <c r="G18" s="13"/>
      <c r="H18" s="2" t="str">
        <f>IF(G18="","",VLOOKUP(G18,'Matriz Probabilidade Impacto'!$C$5:$E$10,2,FALSE))</f>
        <v/>
      </c>
      <c r="I18" s="2"/>
      <c r="J18" s="2" t="str">
        <f>IF(I18="","",VLOOKUP(I18,'Matriz Probabilidade Impacto'!$C$16:$D$20,2,FALSE))</f>
        <v/>
      </c>
      <c r="K18" s="2" t="str">
        <f t="shared" si="0"/>
        <v/>
      </c>
      <c r="L18" s="2" t="str">
        <f t="shared" si="1"/>
        <v/>
      </c>
      <c r="M18" s="2" t="str">
        <f t="shared" si="2"/>
        <v/>
      </c>
      <c r="N18" s="13"/>
      <c r="O18" s="2"/>
      <c r="P18" s="2"/>
      <c r="Q18" s="2"/>
      <c r="R18" s="2"/>
      <c r="S18" s="207" t="str">
        <f t="shared" si="3"/>
        <v/>
      </c>
      <c r="T18" s="143" t="str">
        <f t="shared" si="4"/>
        <v/>
      </c>
      <c r="U18" s="202"/>
    </row>
    <row r="19" spans="2:21" s="138" customFormat="1" ht="30.75" customHeight="1" thickBot="1" x14ac:dyDescent="0.3">
      <c r="B19" s="79"/>
      <c r="C19" s="209"/>
      <c r="D19" s="209"/>
      <c r="E19" s="199"/>
      <c r="F19" s="200"/>
      <c r="G19" s="15"/>
      <c r="H19" s="16" t="str">
        <f>IF(G19="","",VLOOKUP(G19,'Matriz Probabilidade Impacto'!$C$5:$E$10,2,FALSE))</f>
        <v/>
      </c>
      <c r="I19" s="16"/>
      <c r="J19" s="16" t="str">
        <f>IF(I19="","",VLOOKUP(I19,'Matriz Probabilidade Impacto'!$C$16:$D$20,2,FALSE))</f>
        <v/>
      </c>
      <c r="K19" s="16" t="str">
        <f t="shared" si="0"/>
        <v/>
      </c>
      <c r="L19" s="16" t="str">
        <f t="shared" si="1"/>
        <v/>
      </c>
      <c r="M19" s="16" t="str">
        <f t="shared" si="2"/>
        <v/>
      </c>
      <c r="N19" s="15"/>
      <c r="O19" s="16"/>
      <c r="P19" s="16"/>
      <c r="Q19" s="16"/>
      <c r="R19" s="16"/>
      <c r="S19" s="209" t="str">
        <f t="shared" si="3"/>
        <v/>
      </c>
      <c r="T19" s="201" t="str">
        <f t="shared" si="4"/>
        <v/>
      </c>
      <c r="U19" s="203"/>
    </row>
  </sheetData>
  <mergeCells count="18">
    <mergeCell ref="B2:F2"/>
    <mergeCell ref="U7:U8"/>
    <mergeCell ref="B4:C4"/>
    <mergeCell ref="D4:F4"/>
    <mergeCell ref="G7:H7"/>
    <mergeCell ref="I7:J7"/>
    <mergeCell ref="K7:L7"/>
    <mergeCell ref="M7:M8"/>
    <mergeCell ref="N7:Q7"/>
    <mergeCell ref="S7:T7"/>
    <mergeCell ref="B6:F6"/>
    <mergeCell ref="G6:M6"/>
    <mergeCell ref="N6:T6"/>
    <mergeCell ref="B7:B8"/>
    <mergeCell ref="C7:C8"/>
    <mergeCell ref="D7:D8"/>
    <mergeCell ref="E7:E8"/>
    <mergeCell ref="F7:F8"/>
  </mergeCells>
  <conditionalFormatting sqref="G9:J19">
    <cfRule type="cellIs" dxfId="45" priority="59" operator="equal">
      <formula>1</formula>
    </cfRule>
    <cfRule type="cellIs" dxfId="44" priority="60" operator="equal">
      <formula>2</formula>
    </cfRule>
    <cfRule type="cellIs" dxfId="43" priority="61" operator="equal">
      <formula>5</formula>
    </cfRule>
    <cfRule type="cellIs" dxfId="42" priority="62" operator="equal">
      <formula>8</formula>
    </cfRule>
    <cfRule type="cellIs" dxfId="41" priority="63" operator="equal">
      <formula>10</formula>
    </cfRule>
  </conditionalFormatting>
  <conditionalFormatting sqref="N9:R19">
    <cfRule type="cellIs" dxfId="40" priority="55" operator="equal">
      <formula>"RB"</formula>
    </cfRule>
    <cfRule type="cellIs" dxfId="39" priority="56" operator="equal">
      <formula>"RM"</formula>
    </cfRule>
    <cfRule type="cellIs" dxfId="38" priority="57" operator="equal">
      <formula>"RA"</formula>
    </cfRule>
    <cfRule type="cellIs" dxfId="37" priority="58" operator="equal">
      <formula>"RE"</formula>
    </cfRule>
  </conditionalFormatting>
  <conditionalFormatting sqref="G9:G19">
    <cfRule type="cellIs" dxfId="36" priority="51" operator="equal">
      <formula>10</formula>
    </cfRule>
    <cfRule type="cellIs" dxfId="35" priority="52" operator="equal">
      <formula>1</formula>
    </cfRule>
    <cfRule type="cellIs" dxfId="34" priority="53" operator="equal">
      <formula>2</formula>
    </cfRule>
    <cfRule type="cellIs" dxfId="33" priority="54" operator="equal">
      <formula>5</formula>
    </cfRule>
  </conditionalFormatting>
  <conditionalFormatting sqref="L9:L19">
    <cfRule type="cellIs" dxfId="32" priority="47" operator="lessThan">
      <formula>10</formula>
    </cfRule>
    <cfRule type="cellIs" dxfId="31" priority="48" operator="lessThan">
      <formula>40</formula>
    </cfRule>
    <cfRule type="cellIs" dxfId="30" priority="49" operator="lessThan">
      <formula>80</formula>
    </cfRule>
    <cfRule type="cellIs" dxfId="29" priority="50" operator="lessThan">
      <formula>101</formula>
    </cfRule>
  </conditionalFormatting>
  <conditionalFormatting sqref="K9:K19">
    <cfRule type="cellIs" dxfId="28" priority="43" operator="equal">
      <formula>"Risco Baixo"</formula>
    </cfRule>
    <cfRule type="cellIs" dxfId="27" priority="44" operator="equal">
      <formula>"Risco Médio"</formula>
    </cfRule>
    <cfRule type="cellIs" dxfId="26" priority="45" operator="equal">
      <formula>"Risco Alto"</formula>
    </cfRule>
    <cfRule type="cellIs" dxfId="25" priority="46" operator="equal">
      <formula>"Risco Extremo"</formula>
    </cfRule>
  </conditionalFormatting>
  <conditionalFormatting sqref="M9:M19">
    <cfRule type="cellIs" dxfId="24" priority="39" operator="equal">
      <formula>"Risco Baixo é tolerado. A ação de tratamento é Gerenciar o Risco."</formula>
    </cfRule>
    <cfRule type="cellIs" dxfId="23" priority="40" operator="equal">
      <formula>"Risco Médio é tolerado. A ação de tratamento é Gerenciar o Risco."</formula>
    </cfRule>
    <cfRule type="cellIs" dxfId="22" priority="41" operator="equal">
      <formula>"Risco Alto não é tolerado. Deverá ser criada ação de tratamento."</formula>
    </cfRule>
    <cfRule type="cellIs" dxfId="21" priority="42" operator="equal">
      <formula>"Risco Extremo não é tolerado. Deverá ser criada ação de tratamento."</formula>
    </cfRule>
  </conditionalFormatting>
  <conditionalFormatting sqref="L9:L19">
    <cfRule type="cellIs" dxfId="20" priority="34" operator="equal">
      <formula>""</formula>
    </cfRule>
    <cfRule type="cellIs" dxfId="19" priority="35" operator="lessThan">
      <formula>10</formula>
    </cfRule>
    <cfRule type="cellIs" dxfId="18" priority="36" operator="lessThan">
      <formula>40</formula>
    </cfRule>
    <cfRule type="cellIs" dxfId="17" priority="37" operator="lessThan">
      <formula>80</formula>
    </cfRule>
    <cfRule type="cellIs" dxfId="16" priority="38" operator="lessThan">
      <formula>101</formula>
    </cfRule>
  </conditionalFormatting>
  <conditionalFormatting sqref="K9:K19">
    <cfRule type="cellIs" dxfId="15" priority="29" operator="equal">
      <formula>""</formula>
    </cfRule>
    <cfRule type="cellIs" dxfId="14" priority="30" operator="equal">
      <formula>"Risco Baixo"</formula>
    </cfRule>
    <cfRule type="cellIs" dxfId="13" priority="31" operator="equal">
      <formula>"Risco Médio"</formula>
    </cfRule>
    <cfRule type="cellIs" dxfId="12" priority="32" operator="equal">
      <formula>"Risco Alto"</formula>
    </cfRule>
    <cfRule type="cellIs" dxfId="11" priority="33" operator="equal">
      <formula>"Risco Extremo"</formula>
    </cfRule>
  </conditionalFormatting>
  <conditionalFormatting sqref="M9:M19">
    <cfRule type="cellIs" dxfId="10" priority="24" operator="equal">
      <formula>""</formula>
    </cfRule>
    <cfRule type="cellIs" dxfId="9" priority="25" operator="equal">
      <formula>"Risco Baixo é tolerado. A ação de tratamento é Gerenciar o Risco."</formula>
    </cfRule>
    <cfRule type="cellIs" dxfId="8" priority="26" operator="equal">
      <formula>"Risco Médio é tolerado. A ação de tratamento é Gerenciar o Risco."</formula>
    </cfRule>
    <cfRule type="cellIs" dxfId="7" priority="27" operator="equal">
      <formula>"Risco Alto não é tolerado. Deverá ser criada ação de tratamento."</formula>
    </cfRule>
    <cfRule type="cellIs" dxfId="6" priority="28" operator="equal">
      <formula>"Risco Extremo não é tolerado. Deverá ser criada ação de tratamento."</formula>
    </cfRule>
  </conditionalFormatting>
  <conditionalFormatting sqref="H9:H19 J9:J19">
    <cfRule type="cellIs" dxfId="5" priority="23" operator="equal">
      <formula>""</formula>
    </cfRule>
  </conditionalFormatting>
  <conditionalFormatting sqref="M9:M19">
    <cfRule type="cellIs" dxfId="4" priority="1" operator="equal">
      <formula>""</formula>
    </cfRule>
    <cfRule type="cellIs" dxfId="3" priority="2" operator="equal">
      <formula>"O risco baixo está dentro do apetite a riscos da UFPA, portanto, deve ser apenas monitorado."</formula>
    </cfRule>
    <cfRule type="cellIs" dxfId="2" priority="3" operator="equal">
      <formula>"O risco médio está dentro do apetite a riscos da UFPA, portanto, deve ser apenas monitorado."</formula>
    </cfRule>
    <cfRule type="cellIs" dxfId="1" priority="4" operator="equal">
      <formula>"O risco alto deverá ser priorizado para tratamento, pois está fora do limite de apetite tolerado."</formula>
    </cfRule>
    <cfRule type="cellIs" dxfId="0" priority="5" operator="equal">
      <formula>"O risco extremo deverá ser priorizado para tratamento, pois está fora do limite de apetite tolerado."</formula>
    </cfRule>
  </conditionalFormatting>
  <dataValidations count="3">
    <dataValidation type="list" allowBlank="1" showInputMessage="1" showErrorMessage="1" sqref="I9:I19" xr:uid="{00000000-0002-0000-1400-000000000000}">
      <formula1>"Muito Baixo,Baixo,Médio,Alto,Muito Alto"</formula1>
    </dataValidation>
    <dataValidation type="list" allowBlank="1" showInputMessage="1" showErrorMessage="1" sqref="G9:G19" xr:uid="{00000000-0002-0000-1400-000001000000}">
      <formula1>"Muito Baixa,Baixa,Média,Alta,Muito Alta"</formula1>
    </dataValidation>
    <dataValidation type="list" allowBlank="1" showInputMessage="1" showErrorMessage="1" sqref="N9:R19" xr:uid="{00000000-0002-0000-1400-000002000000}">
      <formula1>"Sim,Não"</formula1>
    </dataValidation>
  </dataValidations>
  <pageMargins left="0.511811024" right="0.511811024" top="0.78740157499999996" bottom="0.78740157499999996" header="0.31496062000000002" footer="0.31496062000000002"/>
  <pageSetup paperSize="9" scale="3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7"/>
  <sheetViews>
    <sheetView showGridLines="0" zoomScale="160" zoomScaleNormal="160" workbookViewId="0">
      <selection activeCell="F10" sqref="F10"/>
    </sheetView>
  </sheetViews>
  <sheetFormatPr defaultRowHeight="15" x14ac:dyDescent="0.25"/>
  <cols>
    <col min="2" max="2" width="26.42578125" customWidth="1"/>
    <col min="3" max="3" width="34.7109375" customWidth="1"/>
  </cols>
  <sheetData>
    <row r="1" spans="2:3" ht="15.75" thickBot="1" x14ac:dyDescent="0.3"/>
    <row r="2" spans="2:3" ht="20.25" thickBot="1" x14ac:dyDescent="0.35">
      <c r="B2" s="234" t="s">
        <v>27</v>
      </c>
      <c r="C2" s="236"/>
    </row>
    <row r="3" spans="2:3" x14ac:dyDescent="0.25">
      <c r="B3" s="45" t="s">
        <v>28</v>
      </c>
      <c r="C3" s="46" t="s">
        <v>29</v>
      </c>
    </row>
    <row r="4" spans="2:3" ht="33.75" customHeight="1" x14ac:dyDescent="0.25">
      <c r="B4" s="41" t="s">
        <v>30</v>
      </c>
      <c r="C4" s="47" t="s">
        <v>31</v>
      </c>
    </row>
    <row r="5" spans="2:3" ht="33.75" customHeight="1" x14ac:dyDescent="0.25">
      <c r="B5" s="42" t="s">
        <v>32</v>
      </c>
      <c r="C5" s="47" t="s">
        <v>33</v>
      </c>
    </row>
    <row r="6" spans="2:3" ht="33.75" customHeight="1" x14ac:dyDescent="0.25">
      <c r="B6" s="43" t="s">
        <v>34</v>
      </c>
      <c r="C6" s="47" t="s">
        <v>35</v>
      </c>
    </row>
    <row r="7" spans="2:3" ht="33.75" customHeight="1" thickBot="1" x14ac:dyDescent="0.3">
      <c r="B7" s="44" t="s">
        <v>36</v>
      </c>
      <c r="C7" s="48" t="s">
        <v>37</v>
      </c>
    </row>
  </sheetData>
  <mergeCells count="1">
    <mergeCell ref="B2:C2"/>
  </mergeCells>
  <pageMargins left="0.511811024" right="0.511811024" top="0.78740157499999996" bottom="0.78740157499999996" header="0.31496062000000002" footer="0.31496062000000002"/>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D8"/>
  <sheetViews>
    <sheetView showGridLines="0" zoomScale="120" zoomScaleNormal="120" workbookViewId="0">
      <selection activeCell="F10" sqref="F10"/>
    </sheetView>
  </sheetViews>
  <sheetFormatPr defaultRowHeight="15" x14ac:dyDescent="0.25"/>
  <cols>
    <col min="2" max="2" width="16.140625" customWidth="1"/>
    <col min="3" max="3" width="62.140625" customWidth="1"/>
    <col min="4" max="4" width="13" customWidth="1"/>
  </cols>
  <sheetData>
    <row r="1" spans="2:4" ht="15.75" thickBot="1" x14ac:dyDescent="0.3"/>
    <row r="2" spans="2:4" ht="20.25" thickBot="1" x14ac:dyDescent="0.35">
      <c r="B2" s="234" t="s">
        <v>38</v>
      </c>
      <c r="C2" s="235"/>
      <c r="D2" s="236"/>
    </row>
    <row r="3" spans="2:4" ht="30" x14ac:dyDescent="0.25">
      <c r="B3" s="45" t="s">
        <v>39</v>
      </c>
      <c r="C3" s="12" t="s">
        <v>40</v>
      </c>
      <c r="D3" s="63" t="s">
        <v>41</v>
      </c>
    </row>
    <row r="4" spans="2:4" ht="45.75" customHeight="1" x14ac:dyDescent="0.25">
      <c r="B4" s="64" t="s">
        <v>42</v>
      </c>
      <c r="C4" s="2" t="s">
        <v>43</v>
      </c>
      <c r="D4" s="65" t="s">
        <v>44</v>
      </c>
    </row>
    <row r="5" spans="2:4" ht="45.75" customHeight="1" x14ac:dyDescent="0.25">
      <c r="B5" s="43" t="s">
        <v>45</v>
      </c>
      <c r="C5" s="2" t="s">
        <v>46</v>
      </c>
      <c r="D5" s="66" t="s">
        <v>47</v>
      </c>
    </row>
    <row r="6" spans="2:4" ht="45.75" customHeight="1" x14ac:dyDescent="0.25">
      <c r="B6" s="42" t="s">
        <v>48</v>
      </c>
      <c r="C6" s="2" t="s">
        <v>49</v>
      </c>
      <c r="D6" s="66" t="s">
        <v>50</v>
      </c>
    </row>
    <row r="7" spans="2:4" ht="45.75" customHeight="1" x14ac:dyDescent="0.25">
      <c r="B7" s="41" t="s">
        <v>51</v>
      </c>
      <c r="C7" s="2" t="s">
        <v>52</v>
      </c>
      <c r="D7" s="66" t="s">
        <v>53</v>
      </c>
    </row>
    <row r="8" spans="2:4" ht="45.75" customHeight="1" thickBot="1" x14ac:dyDescent="0.3">
      <c r="B8" s="67" t="s">
        <v>54</v>
      </c>
      <c r="C8" s="16" t="s">
        <v>55</v>
      </c>
      <c r="D8" s="68" t="s">
        <v>56</v>
      </c>
    </row>
  </sheetData>
  <mergeCells count="1">
    <mergeCell ref="B2:D2"/>
  </mergeCells>
  <pageMargins left="0.511811024" right="0.511811024" top="0.78740157499999996" bottom="0.78740157499999996" header="0.31496062000000002" footer="0.31496062000000002"/>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I11"/>
  <sheetViews>
    <sheetView showGridLines="0" zoomScale="120" zoomScaleNormal="120" workbookViewId="0">
      <selection activeCell="F10" sqref="F10"/>
    </sheetView>
  </sheetViews>
  <sheetFormatPr defaultRowHeight="15" x14ac:dyDescent="0.25"/>
  <cols>
    <col min="2" max="2" width="3.140625" customWidth="1"/>
    <col min="3" max="3" width="8.28515625" customWidth="1"/>
    <col min="4" max="4" width="0.7109375" customWidth="1"/>
    <col min="5" max="9" width="8.28515625" customWidth="1"/>
  </cols>
  <sheetData>
    <row r="2" spans="2:9" ht="15.75" thickBot="1" x14ac:dyDescent="0.3"/>
    <row r="3" spans="2:9" ht="20.25" thickBot="1" x14ac:dyDescent="0.35">
      <c r="B3" s="234" t="s">
        <v>57</v>
      </c>
      <c r="C3" s="235"/>
      <c r="D3" s="235"/>
      <c r="E3" s="235"/>
      <c r="F3" s="235"/>
      <c r="G3" s="235"/>
      <c r="H3" s="235"/>
      <c r="I3" s="236"/>
    </row>
    <row r="4" spans="2:9" ht="33.75" customHeight="1" x14ac:dyDescent="0.25">
      <c r="B4" s="237" t="s">
        <v>58</v>
      </c>
      <c r="C4" s="49" t="s">
        <v>59</v>
      </c>
      <c r="D4" s="53"/>
      <c r="E4" s="50" t="s">
        <v>60</v>
      </c>
      <c r="F4" s="50" t="s">
        <v>61</v>
      </c>
      <c r="G4" s="51" t="s">
        <v>62</v>
      </c>
      <c r="H4" s="52" t="s">
        <v>63</v>
      </c>
      <c r="I4" s="54" t="s">
        <v>64</v>
      </c>
    </row>
    <row r="5" spans="2:9" ht="33.75" customHeight="1" x14ac:dyDescent="0.25">
      <c r="B5" s="237"/>
      <c r="C5" s="5" t="s">
        <v>65</v>
      </c>
      <c r="D5" s="53"/>
      <c r="E5" s="10" t="s">
        <v>66</v>
      </c>
      <c r="F5" s="9" t="s">
        <v>67</v>
      </c>
      <c r="G5" s="11" t="s">
        <v>68</v>
      </c>
      <c r="H5" s="11" t="s">
        <v>69</v>
      </c>
      <c r="I5" s="55" t="s">
        <v>63</v>
      </c>
    </row>
    <row r="6" spans="2:9" ht="33.75" customHeight="1" x14ac:dyDescent="0.25">
      <c r="B6" s="237"/>
      <c r="C6" s="6" t="s">
        <v>70</v>
      </c>
      <c r="D6" s="53"/>
      <c r="E6" s="10" t="s">
        <v>71</v>
      </c>
      <c r="F6" s="9" t="s">
        <v>60</v>
      </c>
      <c r="G6" s="9" t="s">
        <v>72</v>
      </c>
      <c r="H6" s="11" t="s">
        <v>68</v>
      </c>
      <c r="I6" s="56" t="s">
        <v>62</v>
      </c>
    </row>
    <row r="7" spans="2:9" ht="33.75" customHeight="1" x14ac:dyDescent="0.25">
      <c r="B7" s="237"/>
      <c r="C7" s="7" t="s">
        <v>73</v>
      </c>
      <c r="D7" s="53"/>
      <c r="E7" s="10" t="s">
        <v>74</v>
      </c>
      <c r="F7" s="10" t="s">
        <v>75</v>
      </c>
      <c r="G7" s="9" t="s">
        <v>60</v>
      </c>
      <c r="H7" s="9" t="s">
        <v>67</v>
      </c>
      <c r="I7" s="57" t="s">
        <v>61</v>
      </c>
    </row>
    <row r="8" spans="2:9" ht="33.75" customHeight="1" x14ac:dyDescent="0.25">
      <c r="B8" s="238"/>
      <c r="C8" s="8" t="s">
        <v>76</v>
      </c>
      <c r="D8" s="53"/>
      <c r="E8" s="10" t="s">
        <v>77</v>
      </c>
      <c r="F8" s="10" t="s">
        <v>74</v>
      </c>
      <c r="G8" s="10" t="s">
        <v>71</v>
      </c>
      <c r="H8" s="10" t="s">
        <v>66</v>
      </c>
      <c r="I8" s="57" t="s">
        <v>60</v>
      </c>
    </row>
    <row r="9" spans="2:9" ht="3.75" customHeight="1" x14ac:dyDescent="0.25">
      <c r="B9" s="58"/>
      <c r="C9" s="53"/>
      <c r="D9" s="53"/>
      <c r="E9" s="53"/>
      <c r="F9" s="53"/>
      <c r="G9" s="53"/>
      <c r="H9" s="53"/>
      <c r="I9" s="59"/>
    </row>
    <row r="10" spans="2:9" ht="33.75" customHeight="1" x14ac:dyDescent="0.25">
      <c r="B10" s="58"/>
      <c r="C10" s="53"/>
      <c r="D10" s="53"/>
      <c r="E10" s="8" t="s">
        <v>78</v>
      </c>
      <c r="F10" s="7" t="s">
        <v>79</v>
      </c>
      <c r="G10" s="6" t="s">
        <v>80</v>
      </c>
      <c r="H10" s="5" t="s">
        <v>81</v>
      </c>
      <c r="I10" s="60" t="s">
        <v>82</v>
      </c>
    </row>
    <row r="11" spans="2:9" ht="16.5" customHeight="1" thickBot="1" x14ac:dyDescent="0.3">
      <c r="B11" s="61"/>
      <c r="C11" s="62"/>
      <c r="D11" s="62"/>
      <c r="E11" s="239" t="s">
        <v>83</v>
      </c>
      <c r="F11" s="239"/>
      <c r="G11" s="239"/>
      <c r="H11" s="239"/>
      <c r="I11" s="240"/>
    </row>
  </sheetData>
  <mergeCells count="3">
    <mergeCell ref="B4:B8"/>
    <mergeCell ref="E11:I11"/>
    <mergeCell ref="B3:I3"/>
  </mergeCells>
  <pageMargins left="0.511811024" right="0.511811024" top="0.78740157499999996" bottom="0.78740157499999996" header="0.31496062000000002" footer="0.31496062000000002"/>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D7"/>
  <sheetViews>
    <sheetView showGridLines="0" zoomScale="160" zoomScaleNormal="160" workbookViewId="0">
      <selection activeCell="F10" sqref="F10"/>
    </sheetView>
  </sheetViews>
  <sheetFormatPr defaultRowHeight="15" x14ac:dyDescent="0.25"/>
  <cols>
    <col min="2" max="2" width="26.42578125" customWidth="1"/>
    <col min="3" max="4" width="34.7109375" customWidth="1"/>
  </cols>
  <sheetData>
    <row r="1" spans="2:4" ht="15.75" thickBot="1" x14ac:dyDescent="0.3"/>
    <row r="2" spans="2:4" ht="20.25" thickBot="1" x14ac:dyDescent="0.35">
      <c r="B2" s="234" t="s">
        <v>84</v>
      </c>
      <c r="C2" s="235"/>
      <c r="D2" s="236"/>
    </row>
    <row r="3" spans="2:4" x14ac:dyDescent="0.25">
      <c r="B3" s="45" t="s">
        <v>28</v>
      </c>
      <c r="C3" s="3" t="s">
        <v>85</v>
      </c>
      <c r="D3" s="46" t="s">
        <v>86</v>
      </c>
    </row>
    <row r="4" spans="2:4" ht="33.75" customHeight="1" x14ac:dyDescent="0.25">
      <c r="B4" s="41" t="s">
        <v>30</v>
      </c>
      <c r="C4" s="4" t="s">
        <v>87</v>
      </c>
      <c r="D4" s="47" t="s">
        <v>88</v>
      </c>
    </row>
    <row r="5" spans="2:4" ht="33.75" customHeight="1" x14ac:dyDescent="0.25">
      <c r="B5" s="42" t="s">
        <v>32</v>
      </c>
      <c r="C5" s="4" t="s">
        <v>89</v>
      </c>
      <c r="D5" s="47" t="s">
        <v>88</v>
      </c>
    </row>
    <row r="6" spans="2:4" ht="33.75" customHeight="1" x14ac:dyDescent="0.25">
      <c r="B6" s="43" t="s">
        <v>34</v>
      </c>
      <c r="C6" s="4" t="s">
        <v>90</v>
      </c>
      <c r="D6" s="47" t="s">
        <v>91</v>
      </c>
    </row>
    <row r="7" spans="2:4" ht="33.75" customHeight="1" thickBot="1" x14ac:dyDescent="0.3">
      <c r="B7" s="44" t="s">
        <v>36</v>
      </c>
      <c r="C7" s="69" t="s">
        <v>92</v>
      </c>
      <c r="D7" s="48" t="s">
        <v>93</v>
      </c>
    </row>
  </sheetData>
  <mergeCells count="1">
    <mergeCell ref="B2:D2"/>
  </mergeCells>
  <pageMargins left="0.511811024" right="0.511811024" top="0.78740157499999996" bottom="0.78740157499999996" header="0.31496062000000002" footer="0.31496062000000002"/>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V13"/>
  <sheetViews>
    <sheetView showGridLines="0" zoomScale="50" zoomScaleNormal="50" workbookViewId="0">
      <selection activeCell="F10" sqref="F10"/>
    </sheetView>
  </sheetViews>
  <sheetFormatPr defaultRowHeight="15" x14ac:dyDescent="0.25"/>
  <cols>
    <col min="1" max="1" width="3.28515625" customWidth="1"/>
    <col min="2" max="2" width="31.28515625" customWidth="1"/>
    <col min="3" max="3" width="17.140625" customWidth="1"/>
    <col min="4" max="4" width="23.140625" customWidth="1"/>
    <col min="5" max="5" width="19.28515625" customWidth="1"/>
    <col min="6" max="6" width="15.5703125" customWidth="1"/>
    <col min="7" max="7" width="9.85546875" customWidth="1"/>
    <col min="8" max="8" width="11.85546875" customWidth="1"/>
    <col min="9" max="9" width="25.42578125" customWidth="1"/>
    <col min="10" max="10" width="13.85546875" customWidth="1"/>
    <col min="11" max="13" width="13" customWidth="1"/>
    <col min="14" max="14" width="17.7109375" customWidth="1"/>
    <col min="15" max="15" width="21.42578125" customWidth="1"/>
    <col min="16" max="22" width="20.42578125" customWidth="1"/>
  </cols>
  <sheetData>
    <row r="1" spans="2:22" ht="15.75" thickBot="1" x14ac:dyDescent="0.3"/>
    <row r="2" spans="2:22" ht="30" customHeight="1" x14ac:dyDescent="0.25">
      <c r="B2" s="34" t="s">
        <v>94</v>
      </c>
      <c r="C2" s="267"/>
      <c r="D2" s="268"/>
      <c r="E2" s="268"/>
      <c r="F2" s="268"/>
      <c r="G2" s="268"/>
      <c r="H2" s="268"/>
      <c r="I2" s="268"/>
      <c r="J2" s="268"/>
      <c r="K2" s="269"/>
      <c r="M2" s="244" t="s">
        <v>95</v>
      </c>
      <c r="N2" s="245"/>
      <c r="O2" s="245"/>
      <c r="P2" s="245"/>
      <c r="Q2" s="245"/>
      <c r="R2" s="245"/>
      <c r="S2" s="245"/>
      <c r="T2" s="245"/>
      <c r="U2" s="245"/>
      <c r="V2" s="246"/>
    </row>
    <row r="3" spans="2:22" ht="30" customHeight="1" x14ac:dyDescent="0.25">
      <c r="B3" s="35" t="s">
        <v>96</v>
      </c>
      <c r="C3" s="270"/>
      <c r="D3" s="271"/>
      <c r="E3" s="271"/>
      <c r="F3" s="271"/>
      <c r="G3" s="271"/>
      <c r="H3" s="271"/>
      <c r="I3" s="271"/>
      <c r="J3" s="271"/>
      <c r="K3" s="272"/>
      <c r="M3" s="247"/>
      <c r="N3" s="248"/>
      <c r="O3" s="248"/>
      <c r="P3" s="248"/>
      <c r="Q3" s="248"/>
      <c r="R3" s="248"/>
      <c r="S3" s="248"/>
      <c r="T3" s="248"/>
      <c r="U3" s="248"/>
      <c r="V3" s="249"/>
    </row>
    <row r="4" spans="2:22" ht="30" customHeight="1" x14ac:dyDescent="0.25">
      <c r="B4" s="35" t="s">
        <v>97</v>
      </c>
      <c r="C4" s="270"/>
      <c r="D4" s="271"/>
      <c r="E4" s="271"/>
      <c r="F4" s="271"/>
      <c r="G4" s="271"/>
      <c r="H4" s="271"/>
      <c r="I4" s="271"/>
      <c r="J4" s="271"/>
      <c r="K4" s="272"/>
      <c r="M4" s="247"/>
      <c r="N4" s="248"/>
      <c r="O4" s="248"/>
      <c r="P4" s="248"/>
      <c r="Q4" s="248"/>
      <c r="R4" s="248"/>
      <c r="S4" s="248"/>
      <c r="T4" s="248"/>
      <c r="U4" s="248"/>
      <c r="V4" s="249"/>
    </row>
    <row r="5" spans="2:22" ht="30" customHeight="1" thickBot="1" x14ac:dyDescent="0.3">
      <c r="B5" s="36" t="s">
        <v>98</v>
      </c>
      <c r="C5" s="241"/>
      <c r="D5" s="242"/>
      <c r="E5" s="242"/>
      <c r="F5" s="242"/>
      <c r="G5" s="242"/>
      <c r="H5" s="242"/>
      <c r="I5" s="242"/>
      <c r="J5" s="242"/>
      <c r="K5" s="243"/>
      <c r="M5" s="250"/>
      <c r="N5" s="251"/>
      <c r="O5" s="251"/>
      <c r="P5" s="251"/>
      <c r="Q5" s="251"/>
      <c r="R5" s="251"/>
      <c r="S5" s="251"/>
      <c r="T5" s="251"/>
      <c r="U5" s="251"/>
      <c r="V5" s="252"/>
    </row>
    <row r="7" spans="2:22" ht="15.75" thickBot="1" x14ac:dyDescent="0.3"/>
    <row r="8" spans="2:22" ht="30" customHeight="1" x14ac:dyDescent="0.25">
      <c r="B8" s="259" t="s">
        <v>99</v>
      </c>
      <c r="C8" s="260"/>
      <c r="D8" s="260"/>
      <c r="E8" s="261"/>
      <c r="F8" s="262" t="s">
        <v>100</v>
      </c>
      <c r="G8" s="263"/>
      <c r="H8" s="264" t="s">
        <v>101</v>
      </c>
      <c r="I8" s="265"/>
      <c r="J8" s="265"/>
      <c r="K8" s="266"/>
      <c r="L8" s="253" t="s">
        <v>102</v>
      </c>
      <c r="M8" s="254"/>
      <c r="N8" s="254"/>
      <c r="O8" s="255"/>
      <c r="P8" s="256" t="s">
        <v>103</v>
      </c>
      <c r="Q8" s="257"/>
      <c r="R8" s="257"/>
      <c r="S8" s="257"/>
      <c r="T8" s="257"/>
      <c r="U8" s="257"/>
      <c r="V8" s="258"/>
    </row>
    <row r="9" spans="2:22" ht="45" x14ac:dyDescent="0.25">
      <c r="B9" s="19" t="s">
        <v>104</v>
      </c>
      <c r="C9" s="20" t="s">
        <v>105</v>
      </c>
      <c r="D9" s="20" t="s">
        <v>106</v>
      </c>
      <c r="E9" s="21" t="s">
        <v>107</v>
      </c>
      <c r="F9" s="22" t="s">
        <v>108</v>
      </c>
      <c r="G9" s="23" t="s">
        <v>109</v>
      </c>
      <c r="H9" s="26" t="s">
        <v>110</v>
      </c>
      <c r="I9" s="206" t="s">
        <v>111</v>
      </c>
      <c r="J9" s="206" t="s">
        <v>112</v>
      </c>
      <c r="K9" s="27" t="s">
        <v>113</v>
      </c>
      <c r="L9" s="29" t="s">
        <v>114</v>
      </c>
      <c r="M9" s="28" t="s">
        <v>115</v>
      </c>
      <c r="N9" s="28" t="s">
        <v>116</v>
      </c>
      <c r="O9" s="30" t="s">
        <v>117</v>
      </c>
      <c r="P9" s="32" t="s">
        <v>118</v>
      </c>
      <c r="Q9" s="31" t="s">
        <v>119</v>
      </c>
      <c r="R9" s="31" t="s">
        <v>120</v>
      </c>
      <c r="S9" s="31" t="s">
        <v>121</v>
      </c>
      <c r="T9" s="31" t="s">
        <v>122</v>
      </c>
      <c r="U9" s="31" t="s">
        <v>123</v>
      </c>
      <c r="V9" s="33" t="s">
        <v>124</v>
      </c>
    </row>
    <row r="10" spans="2:22" ht="67.5" customHeight="1" x14ac:dyDescent="0.25">
      <c r="B10" s="13"/>
      <c r="C10" s="2"/>
      <c r="D10" s="1"/>
      <c r="E10" s="14"/>
      <c r="F10" s="24"/>
      <c r="G10" s="14"/>
      <c r="H10" s="24"/>
      <c r="I10" s="1"/>
      <c r="J10" s="1"/>
      <c r="K10" s="14"/>
      <c r="L10" s="24"/>
      <c r="M10" s="1"/>
      <c r="N10" s="1"/>
      <c r="O10" s="14"/>
      <c r="P10" s="24"/>
      <c r="Q10" s="1"/>
      <c r="R10" s="1"/>
      <c r="S10" s="1"/>
      <c r="T10" s="1"/>
      <c r="U10" s="1"/>
      <c r="V10" s="14"/>
    </row>
    <row r="11" spans="2:22" ht="67.5" customHeight="1" x14ac:dyDescent="0.25">
      <c r="B11" s="13"/>
      <c r="C11" s="2"/>
      <c r="D11" s="1"/>
      <c r="E11" s="14"/>
      <c r="F11" s="24"/>
      <c r="G11" s="14"/>
      <c r="H11" s="24"/>
      <c r="I11" s="1"/>
      <c r="J11" s="1"/>
      <c r="K11" s="14"/>
      <c r="L11" s="24"/>
      <c r="M11" s="1"/>
      <c r="N11" s="1"/>
      <c r="O11" s="14"/>
      <c r="P11" s="24"/>
      <c r="Q11" s="1"/>
      <c r="R11" s="1"/>
      <c r="S11" s="1"/>
      <c r="T11" s="1"/>
      <c r="U11" s="1"/>
      <c r="V11" s="14"/>
    </row>
    <row r="12" spans="2:22" ht="67.5" customHeight="1" x14ac:dyDescent="0.25">
      <c r="B12" s="13"/>
      <c r="C12" s="2"/>
      <c r="D12" s="1"/>
      <c r="E12" s="14"/>
      <c r="F12" s="24"/>
      <c r="G12" s="14"/>
      <c r="H12" s="24"/>
      <c r="I12" s="1"/>
      <c r="J12" s="1"/>
      <c r="K12" s="14"/>
      <c r="L12" s="24"/>
      <c r="M12" s="1"/>
      <c r="N12" s="1"/>
      <c r="O12" s="14"/>
      <c r="P12" s="24"/>
      <c r="Q12" s="1"/>
      <c r="R12" s="1"/>
      <c r="S12" s="1"/>
      <c r="T12" s="1"/>
      <c r="U12" s="1"/>
      <c r="V12" s="14"/>
    </row>
    <row r="13" spans="2:22" ht="67.5" customHeight="1" thickBot="1" x14ac:dyDescent="0.3">
      <c r="B13" s="15"/>
      <c r="C13" s="16"/>
      <c r="D13" s="17"/>
      <c r="E13" s="18"/>
      <c r="F13" s="25"/>
      <c r="G13" s="18"/>
      <c r="H13" s="25"/>
      <c r="I13" s="17"/>
      <c r="J13" s="17"/>
      <c r="K13" s="18"/>
      <c r="L13" s="25"/>
      <c r="M13" s="17"/>
      <c r="N13" s="17"/>
      <c r="O13" s="18"/>
      <c r="P13" s="25"/>
      <c r="Q13" s="17"/>
      <c r="R13" s="17"/>
      <c r="S13" s="17"/>
      <c r="T13" s="17"/>
      <c r="U13" s="17"/>
      <c r="V13" s="18"/>
    </row>
  </sheetData>
  <mergeCells count="10">
    <mergeCell ref="C5:K5"/>
    <mergeCell ref="M2:V5"/>
    <mergeCell ref="L8:O8"/>
    <mergeCell ref="P8:V8"/>
    <mergeCell ref="B8:E8"/>
    <mergeCell ref="F8:G8"/>
    <mergeCell ref="H8:K8"/>
    <mergeCell ref="C2:K2"/>
    <mergeCell ref="C3:K3"/>
    <mergeCell ref="C4:K4"/>
  </mergeCells>
  <pageMargins left="0.511811024" right="0.511811024" top="0.78740157499999996" bottom="0.78740157499999996" header="0.31496062000000002" footer="0.31496062000000002"/>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V15"/>
  <sheetViews>
    <sheetView showGridLines="0" topLeftCell="A7" zoomScale="90" zoomScaleNormal="90" workbookViewId="0">
      <selection activeCell="F10" sqref="F10"/>
    </sheetView>
  </sheetViews>
  <sheetFormatPr defaultRowHeight="15" x14ac:dyDescent="0.25"/>
  <cols>
    <col min="1" max="1" width="3.28515625" customWidth="1"/>
    <col min="2" max="2" width="31.28515625" customWidth="1"/>
    <col min="3" max="3" width="17.140625" customWidth="1"/>
    <col min="4" max="4" width="23.140625" customWidth="1"/>
    <col min="5" max="5" width="19.28515625" customWidth="1"/>
    <col min="6" max="6" width="15.5703125" customWidth="1"/>
    <col min="7" max="7" width="9.85546875" customWidth="1"/>
    <col min="8" max="8" width="11.85546875" customWidth="1"/>
    <col min="9" max="9" width="25.42578125" customWidth="1"/>
    <col min="10" max="10" width="13.85546875" customWidth="1"/>
    <col min="11" max="13" width="13" customWidth="1"/>
    <col min="14" max="14" width="17.7109375" customWidth="1"/>
    <col min="15" max="15" width="21.42578125" customWidth="1"/>
    <col min="16" max="22" width="20.42578125" customWidth="1"/>
  </cols>
  <sheetData>
    <row r="1" spans="2:22" ht="15.75" thickBot="1" x14ac:dyDescent="0.3"/>
    <row r="2" spans="2:22" ht="30" customHeight="1" x14ac:dyDescent="0.25">
      <c r="B2" s="34" t="s">
        <v>94</v>
      </c>
      <c r="C2" s="273" t="s">
        <v>125</v>
      </c>
      <c r="D2" s="274"/>
      <c r="E2" s="274"/>
      <c r="F2" s="274"/>
      <c r="G2" s="274"/>
      <c r="H2" s="274"/>
      <c r="I2" s="274"/>
      <c r="J2" s="274"/>
      <c r="K2" s="275"/>
      <c r="M2" s="244" t="s">
        <v>95</v>
      </c>
      <c r="N2" s="245"/>
      <c r="O2" s="245"/>
      <c r="P2" s="245"/>
      <c r="Q2" s="245"/>
      <c r="R2" s="245"/>
      <c r="S2" s="245"/>
      <c r="T2" s="245"/>
      <c r="U2" s="245"/>
      <c r="V2" s="246"/>
    </row>
    <row r="3" spans="2:22" ht="30" customHeight="1" x14ac:dyDescent="0.25">
      <c r="B3" s="35" t="s">
        <v>96</v>
      </c>
      <c r="C3" s="276" t="s">
        <v>126</v>
      </c>
      <c r="D3" s="277"/>
      <c r="E3" s="277"/>
      <c r="F3" s="277"/>
      <c r="G3" s="277"/>
      <c r="H3" s="277"/>
      <c r="I3" s="277"/>
      <c r="J3" s="277"/>
      <c r="K3" s="278"/>
      <c r="M3" s="247"/>
      <c r="N3" s="248"/>
      <c r="O3" s="248"/>
      <c r="P3" s="248"/>
      <c r="Q3" s="248"/>
      <c r="R3" s="248"/>
      <c r="S3" s="248"/>
      <c r="T3" s="248"/>
      <c r="U3" s="248"/>
      <c r="V3" s="249"/>
    </row>
    <row r="4" spans="2:22" ht="30" customHeight="1" x14ac:dyDescent="0.25">
      <c r="B4" s="35" t="s">
        <v>97</v>
      </c>
      <c r="C4" s="276" t="s">
        <v>127</v>
      </c>
      <c r="D4" s="277"/>
      <c r="E4" s="277"/>
      <c r="F4" s="277"/>
      <c r="G4" s="277"/>
      <c r="H4" s="277"/>
      <c r="I4" s="277"/>
      <c r="J4" s="277"/>
      <c r="K4" s="278"/>
      <c r="M4" s="247"/>
      <c r="N4" s="248"/>
      <c r="O4" s="248"/>
      <c r="P4" s="248"/>
      <c r="Q4" s="248"/>
      <c r="R4" s="248"/>
      <c r="S4" s="248"/>
      <c r="T4" s="248"/>
      <c r="U4" s="248"/>
      <c r="V4" s="249"/>
    </row>
    <row r="5" spans="2:22" ht="30" customHeight="1" thickBot="1" x14ac:dyDescent="0.3">
      <c r="B5" s="36" t="s">
        <v>98</v>
      </c>
      <c r="C5" s="279" t="s">
        <v>128</v>
      </c>
      <c r="D5" s="280"/>
      <c r="E5" s="280"/>
      <c r="F5" s="280"/>
      <c r="G5" s="280"/>
      <c r="H5" s="280"/>
      <c r="I5" s="280"/>
      <c r="J5" s="280"/>
      <c r="K5" s="281"/>
      <c r="M5" s="250"/>
      <c r="N5" s="251"/>
      <c r="O5" s="251"/>
      <c r="P5" s="251"/>
      <c r="Q5" s="251"/>
      <c r="R5" s="251"/>
      <c r="S5" s="251"/>
      <c r="T5" s="251"/>
      <c r="U5" s="251"/>
      <c r="V5" s="252"/>
    </row>
    <row r="7" spans="2:22" ht="15.75" thickBot="1" x14ac:dyDescent="0.3"/>
    <row r="8" spans="2:22" ht="30" customHeight="1" x14ac:dyDescent="0.25">
      <c r="B8" s="259" t="s">
        <v>99</v>
      </c>
      <c r="C8" s="260"/>
      <c r="D8" s="260"/>
      <c r="E8" s="261"/>
      <c r="F8" s="262" t="s">
        <v>100</v>
      </c>
      <c r="G8" s="263"/>
      <c r="H8" s="264" t="s">
        <v>101</v>
      </c>
      <c r="I8" s="265"/>
      <c r="J8" s="265"/>
      <c r="K8" s="266"/>
      <c r="L8" s="253" t="s">
        <v>102</v>
      </c>
      <c r="M8" s="254"/>
      <c r="N8" s="254"/>
      <c r="O8" s="255"/>
      <c r="P8" s="256" t="s">
        <v>103</v>
      </c>
      <c r="Q8" s="257"/>
      <c r="R8" s="257"/>
      <c r="S8" s="257"/>
      <c r="T8" s="257"/>
      <c r="U8" s="257"/>
      <c r="V8" s="258"/>
    </row>
    <row r="9" spans="2:22" ht="45" x14ac:dyDescent="0.25">
      <c r="B9" s="19" t="s">
        <v>104</v>
      </c>
      <c r="C9" s="20" t="s">
        <v>105</v>
      </c>
      <c r="D9" s="20" t="s">
        <v>106</v>
      </c>
      <c r="E9" s="21" t="s">
        <v>107</v>
      </c>
      <c r="F9" s="22" t="s">
        <v>108</v>
      </c>
      <c r="G9" s="23" t="s">
        <v>109</v>
      </c>
      <c r="H9" s="26" t="s">
        <v>110</v>
      </c>
      <c r="I9" s="206" t="s">
        <v>111</v>
      </c>
      <c r="J9" s="206" t="s">
        <v>112</v>
      </c>
      <c r="K9" s="27" t="s">
        <v>113</v>
      </c>
      <c r="L9" s="29" t="s">
        <v>114</v>
      </c>
      <c r="M9" s="28" t="s">
        <v>115</v>
      </c>
      <c r="N9" s="28" t="s">
        <v>116</v>
      </c>
      <c r="O9" s="30" t="s">
        <v>117</v>
      </c>
      <c r="P9" s="32" t="s">
        <v>118</v>
      </c>
      <c r="Q9" s="31" t="s">
        <v>119</v>
      </c>
      <c r="R9" s="31" t="s">
        <v>120</v>
      </c>
      <c r="S9" s="31" t="s">
        <v>121</v>
      </c>
      <c r="T9" s="31" t="s">
        <v>122</v>
      </c>
      <c r="U9" s="31" t="s">
        <v>123</v>
      </c>
      <c r="V9" s="33" t="s">
        <v>124</v>
      </c>
    </row>
    <row r="10" spans="2:22" ht="90" x14ac:dyDescent="0.25">
      <c r="B10" s="76" t="s">
        <v>129</v>
      </c>
      <c r="C10" s="207" t="s">
        <v>130</v>
      </c>
      <c r="D10" s="207" t="s">
        <v>131</v>
      </c>
      <c r="E10" s="208" t="s">
        <v>132</v>
      </c>
      <c r="F10" s="24">
        <v>8</v>
      </c>
      <c r="G10" s="14">
        <v>10</v>
      </c>
      <c r="H10" s="24">
        <f t="shared" ref="H10:H15" si="0">F10*G10</f>
        <v>80</v>
      </c>
      <c r="I10" s="2" t="s">
        <v>133</v>
      </c>
      <c r="J10" s="1">
        <v>0.8</v>
      </c>
      <c r="K10" s="14">
        <f>H10*J10</f>
        <v>64</v>
      </c>
      <c r="L10" s="90" t="s">
        <v>134</v>
      </c>
      <c r="M10" s="97" t="s">
        <v>135</v>
      </c>
      <c r="N10" s="1" t="s">
        <v>136</v>
      </c>
      <c r="O10" s="89" t="s">
        <v>137</v>
      </c>
      <c r="P10" s="13" t="s">
        <v>138</v>
      </c>
      <c r="Q10" s="2" t="s">
        <v>139</v>
      </c>
      <c r="R10" s="2" t="s">
        <v>140</v>
      </c>
      <c r="S10" s="2" t="s">
        <v>141</v>
      </c>
      <c r="T10" s="2" t="s">
        <v>142</v>
      </c>
      <c r="U10" s="2" t="s">
        <v>143</v>
      </c>
      <c r="V10" s="66" t="s">
        <v>144</v>
      </c>
    </row>
    <row r="11" spans="2:22" ht="75" x14ac:dyDescent="0.25">
      <c r="B11" s="75" t="s">
        <v>145</v>
      </c>
      <c r="C11" s="207" t="s">
        <v>130</v>
      </c>
      <c r="D11" s="207" t="s">
        <v>146</v>
      </c>
      <c r="E11" s="208" t="s">
        <v>147</v>
      </c>
      <c r="F11" s="24">
        <v>10</v>
      </c>
      <c r="G11" s="14">
        <v>8</v>
      </c>
      <c r="H11" s="24">
        <f t="shared" si="0"/>
        <v>80</v>
      </c>
      <c r="I11" s="2" t="s">
        <v>148</v>
      </c>
      <c r="J11" s="1">
        <v>0.4</v>
      </c>
      <c r="K11" s="14">
        <f>H11*J11</f>
        <v>32</v>
      </c>
      <c r="L11" s="90" t="s">
        <v>134</v>
      </c>
      <c r="M11" s="94" t="s">
        <v>149</v>
      </c>
      <c r="N11" s="1" t="s">
        <v>150</v>
      </c>
      <c r="O11" s="66" t="s">
        <v>151</v>
      </c>
      <c r="P11" s="13" t="s">
        <v>138</v>
      </c>
      <c r="Q11" s="2" t="s">
        <v>139</v>
      </c>
      <c r="R11" s="2" t="s">
        <v>152</v>
      </c>
      <c r="S11" s="2" t="s">
        <v>141</v>
      </c>
      <c r="T11" s="2" t="s">
        <v>153</v>
      </c>
      <c r="U11" s="2" t="s">
        <v>154</v>
      </c>
      <c r="V11" s="66" t="s">
        <v>155</v>
      </c>
    </row>
    <row r="12" spans="2:22" ht="98.25" customHeight="1" x14ac:dyDescent="0.25">
      <c r="B12" s="75" t="s">
        <v>156</v>
      </c>
      <c r="C12" s="207" t="s">
        <v>130</v>
      </c>
      <c r="D12" s="207" t="s">
        <v>157</v>
      </c>
      <c r="E12" s="208" t="s">
        <v>158</v>
      </c>
      <c r="F12" s="24">
        <v>5</v>
      </c>
      <c r="G12" s="14">
        <v>8</v>
      </c>
      <c r="H12" s="24">
        <f t="shared" si="0"/>
        <v>40</v>
      </c>
      <c r="I12" s="2" t="s">
        <v>159</v>
      </c>
      <c r="J12" s="1">
        <v>1</v>
      </c>
      <c r="K12" s="14">
        <f>H12*J12</f>
        <v>40</v>
      </c>
      <c r="L12" s="43" t="s">
        <v>135</v>
      </c>
      <c r="M12" s="97" t="s">
        <v>135</v>
      </c>
      <c r="N12" s="1" t="s">
        <v>160</v>
      </c>
      <c r="O12" s="66" t="s">
        <v>161</v>
      </c>
      <c r="P12" s="13" t="s">
        <v>138</v>
      </c>
      <c r="Q12" s="2" t="s">
        <v>139</v>
      </c>
      <c r="R12" s="2" t="s">
        <v>162</v>
      </c>
      <c r="S12" s="2" t="s">
        <v>141</v>
      </c>
      <c r="T12" s="2" t="s">
        <v>163</v>
      </c>
      <c r="U12" s="2" t="s">
        <v>154</v>
      </c>
      <c r="V12" s="66" t="s">
        <v>164</v>
      </c>
    </row>
    <row r="13" spans="2:22" ht="75.75" customHeight="1" x14ac:dyDescent="0.25">
      <c r="B13" s="76" t="s">
        <v>165</v>
      </c>
      <c r="C13" s="77" t="s">
        <v>166</v>
      </c>
      <c r="D13" s="207" t="s">
        <v>167</v>
      </c>
      <c r="E13" s="78" t="s">
        <v>168</v>
      </c>
      <c r="F13" s="73">
        <v>1</v>
      </c>
      <c r="G13" s="72">
        <v>8</v>
      </c>
      <c r="H13" s="24">
        <f t="shared" si="0"/>
        <v>8</v>
      </c>
      <c r="I13" s="2" t="s">
        <v>159</v>
      </c>
      <c r="J13" s="71">
        <v>1</v>
      </c>
      <c r="K13" s="14">
        <f>H13*J13</f>
        <v>8</v>
      </c>
      <c r="L13" s="91" t="s">
        <v>169</v>
      </c>
      <c r="M13" s="95" t="s">
        <v>169</v>
      </c>
      <c r="N13" s="71" t="s">
        <v>87</v>
      </c>
      <c r="O13" s="66" t="s">
        <v>170</v>
      </c>
      <c r="P13" s="13" t="s">
        <v>171</v>
      </c>
      <c r="Q13" s="2" t="s">
        <v>172</v>
      </c>
      <c r="R13" s="2" t="s">
        <v>172</v>
      </c>
      <c r="S13" s="2" t="s">
        <v>172</v>
      </c>
      <c r="T13" s="2" t="s">
        <v>172</v>
      </c>
      <c r="U13" s="2" t="s">
        <v>172</v>
      </c>
      <c r="V13" s="74" t="s">
        <v>172</v>
      </c>
    </row>
    <row r="14" spans="2:22" ht="132.75" customHeight="1" x14ac:dyDescent="0.25">
      <c r="B14" s="76" t="s">
        <v>173</v>
      </c>
      <c r="C14" s="77" t="s">
        <v>130</v>
      </c>
      <c r="D14" s="77" t="s">
        <v>174</v>
      </c>
      <c r="E14" s="78" t="s">
        <v>175</v>
      </c>
      <c r="F14" s="73">
        <v>2</v>
      </c>
      <c r="G14" s="72">
        <v>10</v>
      </c>
      <c r="H14" s="24">
        <f t="shared" si="0"/>
        <v>20</v>
      </c>
      <c r="I14" s="70" t="s">
        <v>176</v>
      </c>
      <c r="J14" s="71">
        <v>0.2</v>
      </c>
      <c r="K14" s="14">
        <f>H14*J14</f>
        <v>4</v>
      </c>
      <c r="L14" s="92" t="s">
        <v>149</v>
      </c>
      <c r="M14" s="95" t="s">
        <v>169</v>
      </c>
      <c r="N14" s="71" t="s">
        <v>87</v>
      </c>
      <c r="O14" s="66" t="s">
        <v>172</v>
      </c>
      <c r="P14" s="13" t="s">
        <v>171</v>
      </c>
      <c r="Q14" s="2" t="s">
        <v>172</v>
      </c>
      <c r="R14" s="2" t="s">
        <v>172</v>
      </c>
      <c r="S14" s="2" t="s">
        <v>172</v>
      </c>
      <c r="T14" s="2" t="s">
        <v>172</v>
      </c>
      <c r="U14" s="2" t="s">
        <v>172</v>
      </c>
      <c r="V14" s="74" t="s">
        <v>172</v>
      </c>
    </row>
    <row r="15" spans="2:22" ht="90" customHeight="1" thickBot="1" x14ac:dyDescent="0.3">
      <c r="B15" s="79" t="s">
        <v>177</v>
      </c>
      <c r="C15" s="209" t="s">
        <v>178</v>
      </c>
      <c r="D15" s="209" t="s">
        <v>179</v>
      </c>
      <c r="E15" s="210" t="s">
        <v>180</v>
      </c>
      <c r="F15" s="25">
        <v>5</v>
      </c>
      <c r="G15" s="18">
        <v>5</v>
      </c>
      <c r="H15" s="25">
        <f t="shared" si="0"/>
        <v>25</v>
      </c>
      <c r="I15" s="16" t="s">
        <v>181</v>
      </c>
      <c r="J15" s="17">
        <v>1</v>
      </c>
      <c r="K15" s="18">
        <f>J15*H15</f>
        <v>25</v>
      </c>
      <c r="L15" s="93" t="s">
        <v>149</v>
      </c>
      <c r="M15" s="96" t="s">
        <v>149</v>
      </c>
      <c r="N15" s="17" t="s">
        <v>150</v>
      </c>
      <c r="O15" s="18" t="s">
        <v>182</v>
      </c>
      <c r="P15" s="15" t="s">
        <v>138</v>
      </c>
      <c r="Q15" s="16" t="s">
        <v>139</v>
      </c>
      <c r="R15" s="16" t="s">
        <v>183</v>
      </c>
      <c r="S15" s="16" t="s">
        <v>141</v>
      </c>
      <c r="T15" s="16" t="s">
        <v>184</v>
      </c>
      <c r="U15" s="16" t="s">
        <v>154</v>
      </c>
      <c r="V15" s="68" t="s">
        <v>185</v>
      </c>
    </row>
  </sheetData>
  <mergeCells count="10">
    <mergeCell ref="B8:E8"/>
    <mergeCell ref="F8:G8"/>
    <mergeCell ref="H8:K8"/>
    <mergeCell ref="L8:O8"/>
    <mergeCell ref="P8:V8"/>
    <mergeCell ref="C2:K2"/>
    <mergeCell ref="M2:V5"/>
    <mergeCell ref="C3:K3"/>
    <mergeCell ref="C4:K4"/>
    <mergeCell ref="C5:K5"/>
  </mergeCells>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V15"/>
  <sheetViews>
    <sheetView showGridLines="0" view="pageBreakPreview" topLeftCell="D1" zoomScale="60" zoomScaleNormal="90" workbookViewId="0">
      <selection activeCell="F10" sqref="F10"/>
    </sheetView>
  </sheetViews>
  <sheetFormatPr defaultRowHeight="15" x14ac:dyDescent="0.25"/>
  <cols>
    <col min="1" max="1" width="3.28515625" customWidth="1"/>
    <col min="2" max="2" width="31.28515625" customWidth="1"/>
    <col min="3" max="3" width="17.140625" customWidth="1"/>
    <col min="4" max="4" width="23.140625" customWidth="1"/>
    <col min="5" max="5" width="19.28515625" customWidth="1"/>
    <col min="6" max="6" width="15.5703125" customWidth="1"/>
    <col min="7" max="7" width="9.85546875" customWidth="1"/>
    <col min="8" max="8" width="11.85546875" customWidth="1"/>
    <col min="9" max="9" width="25.42578125" customWidth="1"/>
    <col min="10" max="10" width="13.85546875" customWidth="1"/>
    <col min="11" max="13" width="13" customWidth="1"/>
    <col min="14" max="14" width="17.7109375" customWidth="1"/>
    <col min="15" max="15" width="21.42578125" customWidth="1"/>
    <col min="16" max="22" width="20.42578125" customWidth="1"/>
  </cols>
  <sheetData>
    <row r="1" spans="2:22" ht="15.75" thickBot="1" x14ac:dyDescent="0.3"/>
    <row r="2" spans="2:22" ht="30" customHeight="1" x14ac:dyDescent="0.25">
      <c r="B2" s="34" t="s">
        <v>94</v>
      </c>
      <c r="C2" s="273" t="s">
        <v>125</v>
      </c>
      <c r="D2" s="274"/>
      <c r="E2" s="274"/>
      <c r="F2" s="274"/>
      <c r="G2" s="274"/>
      <c r="H2" s="274"/>
      <c r="I2" s="274"/>
      <c r="J2" s="274"/>
      <c r="K2" s="275"/>
      <c r="M2" s="244" t="s">
        <v>95</v>
      </c>
      <c r="N2" s="245"/>
      <c r="O2" s="245"/>
      <c r="P2" s="245"/>
      <c r="Q2" s="245"/>
      <c r="R2" s="245"/>
      <c r="S2" s="245"/>
      <c r="T2" s="245"/>
      <c r="U2" s="245"/>
      <c r="V2" s="246"/>
    </row>
    <row r="3" spans="2:22" ht="30" customHeight="1" x14ac:dyDescent="0.25">
      <c r="B3" s="35" t="s">
        <v>96</v>
      </c>
      <c r="C3" s="276" t="s">
        <v>126</v>
      </c>
      <c r="D3" s="277"/>
      <c r="E3" s="277"/>
      <c r="F3" s="277"/>
      <c r="G3" s="277"/>
      <c r="H3" s="277"/>
      <c r="I3" s="277"/>
      <c r="J3" s="277"/>
      <c r="K3" s="278"/>
      <c r="M3" s="247"/>
      <c r="N3" s="248"/>
      <c r="O3" s="248"/>
      <c r="P3" s="248"/>
      <c r="Q3" s="248"/>
      <c r="R3" s="248"/>
      <c r="S3" s="248"/>
      <c r="T3" s="248"/>
      <c r="U3" s="248"/>
      <c r="V3" s="249"/>
    </row>
    <row r="4" spans="2:22" ht="30" customHeight="1" x14ac:dyDescent="0.25">
      <c r="B4" s="35" t="s">
        <v>97</v>
      </c>
      <c r="C4" s="276" t="s">
        <v>127</v>
      </c>
      <c r="D4" s="277"/>
      <c r="E4" s="277"/>
      <c r="F4" s="277"/>
      <c r="G4" s="277"/>
      <c r="H4" s="277"/>
      <c r="I4" s="277"/>
      <c r="J4" s="277"/>
      <c r="K4" s="278"/>
      <c r="M4" s="247"/>
      <c r="N4" s="248"/>
      <c r="O4" s="248"/>
      <c r="P4" s="248"/>
      <c r="Q4" s="248"/>
      <c r="R4" s="248"/>
      <c r="S4" s="248"/>
      <c r="T4" s="248"/>
      <c r="U4" s="248"/>
      <c r="V4" s="249"/>
    </row>
    <row r="5" spans="2:22" ht="30" customHeight="1" thickBot="1" x14ac:dyDescent="0.3">
      <c r="B5" s="36" t="s">
        <v>98</v>
      </c>
      <c r="C5" s="279" t="s">
        <v>128</v>
      </c>
      <c r="D5" s="280"/>
      <c r="E5" s="280"/>
      <c r="F5" s="280"/>
      <c r="G5" s="280"/>
      <c r="H5" s="280"/>
      <c r="I5" s="280"/>
      <c r="J5" s="280"/>
      <c r="K5" s="281"/>
      <c r="M5" s="250"/>
      <c r="N5" s="251"/>
      <c r="O5" s="251"/>
      <c r="P5" s="251"/>
      <c r="Q5" s="251"/>
      <c r="R5" s="251"/>
      <c r="S5" s="251"/>
      <c r="T5" s="251"/>
      <c r="U5" s="251"/>
      <c r="V5" s="252"/>
    </row>
    <row r="7" spans="2:22" ht="15.75" thickBot="1" x14ac:dyDescent="0.3"/>
    <row r="8" spans="2:22" ht="30" customHeight="1" x14ac:dyDescent="0.25">
      <c r="B8" s="259" t="s">
        <v>99</v>
      </c>
      <c r="C8" s="260"/>
      <c r="D8" s="260"/>
      <c r="E8" s="261"/>
      <c r="F8" s="262" t="s">
        <v>100</v>
      </c>
      <c r="G8" s="263"/>
      <c r="H8" s="264" t="s">
        <v>101</v>
      </c>
      <c r="I8" s="265"/>
      <c r="J8" s="265"/>
      <c r="K8" s="266"/>
      <c r="L8" s="253" t="s">
        <v>102</v>
      </c>
      <c r="M8" s="254"/>
      <c r="N8" s="254"/>
      <c r="O8" s="255"/>
      <c r="P8" s="256" t="s">
        <v>103</v>
      </c>
      <c r="Q8" s="257"/>
      <c r="R8" s="257"/>
      <c r="S8" s="257"/>
      <c r="T8" s="257"/>
      <c r="U8" s="257"/>
      <c r="V8" s="258"/>
    </row>
    <row r="9" spans="2:22" ht="45" x14ac:dyDescent="0.25">
      <c r="B9" s="19" t="s">
        <v>104</v>
      </c>
      <c r="C9" s="20" t="s">
        <v>105</v>
      </c>
      <c r="D9" s="20" t="s">
        <v>106</v>
      </c>
      <c r="E9" s="21" t="s">
        <v>107</v>
      </c>
      <c r="F9" s="22" t="s">
        <v>108</v>
      </c>
      <c r="G9" s="23" t="s">
        <v>109</v>
      </c>
      <c r="H9" s="26" t="s">
        <v>110</v>
      </c>
      <c r="I9" s="206" t="s">
        <v>111</v>
      </c>
      <c r="J9" s="206" t="s">
        <v>112</v>
      </c>
      <c r="K9" s="27" t="s">
        <v>113</v>
      </c>
      <c r="L9" s="29" t="s">
        <v>114</v>
      </c>
      <c r="M9" s="28" t="s">
        <v>115</v>
      </c>
      <c r="N9" s="28" t="s">
        <v>116</v>
      </c>
      <c r="O9" s="30" t="s">
        <v>117</v>
      </c>
      <c r="P9" s="32" t="s">
        <v>118</v>
      </c>
      <c r="Q9" s="31" t="s">
        <v>119</v>
      </c>
      <c r="R9" s="31" t="s">
        <v>120</v>
      </c>
      <c r="S9" s="31" t="s">
        <v>121</v>
      </c>
      <c r="T9" s="31" t="s">
        <v>122</v>
      </c>
      <c r="U9" s="31" t="s">
        <v>123</v>
      </c>
      <c r="V9" s="33" t="s">
        <v>124</v>
      </c>
    </row>
    <row r="10" spans="2:22" ht="90" x14ac:dyDescent="0.25">
      <c r="B10" s="76" t="s">
        <v>129</v>
      </c>
      <c r="C10" s="207" t="s">
        <v>130</v>
      </c>
      <c r="D10" s="207" t="s">
        <v>131</v>
      </c>
      <c r="E10" s="208" t="s">
        <v>132</v>
      </c>
      <c r="F10" s="24">
        <v>8</v>
      </c>
      <c r="G10" s="14">
        <v>10</v>
      </c>
      <c r="H10" s="24">
        <f t="shared" ref="H10:H15" si="0">F10*G10</f>
        <v>80</v>
      </c>
      <c r="I10" s="2" t="s">
        <v>133</v>
      </c>
      <c r="J10" s="1">
        <v>0.8</v>
      </c>
      <c r="K10" s="14">
        <f>H10*J10</f>
        <v>64</v>
      </c>
      <c r="L10" s="90" t="s">
        <v>134</v>
      </c>
      <c r="M10" s="97" t="s">
        <v>135</v>
      </c>
      <c r="N10" s="1" t="s">
        <v>136</v>
      </c>
      <c r="O10" s="89" t="s">
        <v>137</v>
      </c>
      <c r="P10" s="13" t="s">
        <v>138</v>
      </c>
      <c r="Q10" s="2" t="s">
        <v>139</v>
      </c>
      <c r="R10" s="2" t="s">
        <v>140</v>
      </c>
      <c r="S10" s="2" t="s">
        <v>141</v>
      </c>
      <c r="T10" s="2" t="s">
        <v>142</v>
      </c>
      <c r="U10" s="2" t="s">
        <v>143</v>
      </c>
      <c r="V10" s="66" t="s">
        <v>144</v>
      </c>
    </row>
    <row r="11" spans="2:22" ht="75" x14ac:dyDescent="0.25">
      <c r="B11" s="75" t="s">
        <v>145</v>
      </c>
      <c r="C11" s="207" t="s">
        <v>130</v>
      </c>
      <c r="D11" s="207" t="s">
        <v>146</v>
      </c>
      <c r="E11" s="208" t="s">
        <v>147</v>
      </c>
      <c r="F11" s="24">
        <v>10</v>
      </c>
      <c r="G11" s="14">
        <v>8</v>
      </c>
      <c r="H11" s="24">
        <f t="shared" si="0"/>
        <v>80</v>
      </c>
      <c r="I11" s="2" t="s">
        <v>148</v>
      </c>
      <c r="J11" s="1">
        <v>0.4</v>
      </c>
      <c r="K11" s="14">
        <f>H11*J11</f>
        <v>32</v>
      </c>
      <c r="L11" s="90" t="s">
        <v>134</v>
      </c>
      <c r="M11" s="94" t="s">
        <v>149</v>
      </c>
      <c r="N11" s="1" t="s">
        <v>150</v>
      </c>
      <c r="O11" s="66" t="s">
        <v>151</v>
      </c>
      <c r="P11" s="13" t="s">
        <v>138</v>
      </c>
      <c r="Q11" s="2" t="s">
        <v>139</v>
      </c>
      <c r="R11" s="2" t="s">
        <v>152</v>
      </c>
      <c r="S11" s="2" t="s">
        <v>141</v>
      </c>
      <c r="T11" s="2" t="s">
        <v>153</v>
      </c>
      <c r="U11" s="2" t="s">
        <v>154</v>
      </c>
      <c r="V11" s="66" t="s">
        <v>155</v>
      </c>
    </row>
    <row r="12" spans="2:22" ht="98.25" customHeight="1" x14ac:dyDescent="0.25">
      <c r="B12" s="75" t="s">
        <v>156</v>
      </c>
      <c r="C12" s="207" t="s">
        <v>130</v>
      </c>
      <c r="D12" s="207" t="s">
        <v>157</v>
      </c>
      <c r="E12" s="208" t="s">
        <v>158</v>
      </c>
      <c r="F12" s="24">
        <v>5</v>
      </c>
      <c r="G12" s="14">
        <v>8</v>
      </c>
      <c r="H12" s="24">
        <f t="shared" si="0"/>
        <v>40</v>
      </c>
      <c r="I12" s="2" t="s">
        <v>159</v>
      </c>
      <c r="J12" s="1">
        <v>1</v>
      </c>
      <c r="K12" s="14">
        <f>H12*J12</f>
        <v>40</v>
      </c>
      <c r="L12" s="43" t="s">
        <v>135</v>
      </c>
      <c r="M12" s="97" t="s">
        <v>135</v>
      </c>
      <c r="N12" s="1" t="s">
        <v>160</v>
      </c>
      <c r="O12" s="66" t="s">
        <v>161</v>
      </c>
      <c r="P12" s="13" t="s">
        <v>138</v>
      </c>
      <c r="Q12" s="2" t="s">
        <v>139</v>
      </c>
      <c r="R12" s="2" t="s">
        <v>162</v>
      </c>
      <c r="S12" s="2" t="s">
        <v>141</v>
      </c>
      <c r="T12" s="2" t="s">
        <v>163</v>
      </c>
      <c r="U12" s="2" t="s">
        <v>154</v>
      </c>
      <c r="V12" s="66" t="s">
        <v>164</v>
      </c>
    </row>
    <row r="13" spans="2:22" ht="75.75" customHeight="1" x14ac:dyDescent="0.25">
      <c r="B13" s="76" t="s">
        <v>165</v>
      </c>
      <c r="C13" s="77" t="s">
        <v>166</v>
      </c>
      <c r="D13" s="207" t="s">
        <v>167</v>
      </c>
      <c r="E13" s="78" t="s">
        <v>168</v>
      </c>
      <c r="F13" s="73">
        <v>1</v>
      </c>
      <c r="G13" s="72">
        <v>8</v>
      </c>
      <c r="H13" s="24">
        <f t="shared" si="0"/>
        <v>8</v>
      </c>
      <c r="I13" s="2" t="s">
        <v>159</v>
      </c>
      <c r="J13" s="71">
        <v>1</v>
      </c>
      <c r="K13" s="14">
        <f>H13*J13</f>
        <v>8</v>
      </c>
      <c r="L13" s="91" t="s">
        <v>169</v>
      </c>
      <c r="M13" s="95" t="s">
        <v>169</v>
      </c>
      <c r="N13" s="71" t="s">
        <v>87</v>
      </c>
      <c r="O13" s="66" t="s">
        <v>170</v>
      </c>
      <c r="P13" s="13" t="s">
        <v>171</v>
      </c>
      <c r="Q13" s="2" t="s">
        <v>172</v>
      </c>
      <c r="R13" s="2" t="s">
        <v>172</v>
      </c>
      <c r="S13" s="2" t="s">
        <v>172</v>
      </c>
      <c r="T13" s="2" t="s">
        <v>172</v>
      </c>
      <c r="U13" s="2" t="s">
        <v>172</v>
      </c>
      <c r="V13" s="74" t="s">
        <v>172</v>
      </c>
    </row>
    <row r="14" spans="2:22" ht="132.75" customHeight="1" x14ac:dyDescent="0.25">
      <c r="B14" s="76" t="s">
        <v>173</v>
      </c>
      <c r="C14" s="77" t="s">
        <v>130</v>
      </c>
      <c r="D14" s="77" t="s">
        <v>174</v>
      </c>
      <c r="E14" s="78" t="s">
        <v>175</v>
      </c>
      <c r="F14" s="73">
        <v>2</v>
      </c>
      <c r="G14" s="72">
        <v>10</v>
      </c>
      <c r="H14" s="24">
        <f t="shared" si="0"/>
        <v>20</v>
      </c>
      <c r="I14" s="70" t="s">
        <v>176</v>
      </c>
      <c r="J14" s="71">
        <v>0.2</v>
      </c>
      <c r="K14" s="14">
        <f>H14*J14</f>
        <v>4</v>
      </c>
      <c r="L14" s="92" t="s">
        <v>149</v>
      </c>
      <c r="M14" s="95" t="s">
        <v>169</v>
      </c>
      <c r="N14" s="71" t="s">
        <v>87</v>
      </c>
      <c r="O14" s="66" t="s">
        <v>172</v>
      </c>
      <c r="P14" s="13" t="s">
        <v>171</v>
      </c>
      <c r="Q14" s="2" t="s">
        <v>172</v>
      </c>
      <c r="R14" s="2" t="s">
        <v>172</v>
      </c>
      <c r="S14" s="2" t="s">
        <v>172</v>
      </c>
      <c r="T14" s="2" t="s">
        <v>172</v>
      </c>
      <c r="U14" s="2" t="s">
        <v>172</v>
      </c>
      <c r="V14" s="74" t="s">
        <v>172</v>
      </c>
    </row>
    <row r="15" spans="2:22" ht="90" customHeight="1" thickBot="1" x14ac:dyDescent="0.3">
      <c r="B15" s="79" t="s">
        <v>177</v>
      </c>
      <c r="C15" s="209" t="s">
        <v>178</v>
      </c>
      <c r="D15" s="209" t="s">
        <v>179</v>
      </c>
      <c r="E15" s="210" t="s">
        <v>180</v>
      </c>
      <c r="F15" s="25">
        <v>5</v>
      </c>
      <c r="G15" s="18">
        <v>5</v>
      </c>
      <c r="H15" s="25">
        <f t="shared" si="0"/>
        <v>25</v>
      </c>
      <c r="I15" s="16" t="s">
        <v>181</v>
      </c>
      <c r="J15" s="17">
        <v>1</v>
      </c>
      <c r="K15" s="18">
        <f>J15*H15</f>
        <v>25</v>
      </c>
      <c r="L15" s="93" t="s">
        <v>149</v>
      </c>
      <c r="M15" s="96" t="s">
        <v>149</v>
      </c>
      <c r="N15" s="17" t="s">
        <v>150</v>
      </c>
      <c r="O15" s="18" t="s">
        <v>182</v>
      </c>
      <c r="P15" s="15" t="s">
        <v>138</v>
      </c>
      <c r="Q15" s="16" t="s">
        <v>139</v>
      </c>
      <c r="R15" s="16" t="s">
        <v>183</v>
      </c>
      <c r="S15" s="16" t="s">
        <v>141</v>
      </c>
      <c r="T15" s="16" t="s">
        <v>184</v>
      </c>
      <c r="U15" s="16" t="s">
        <v>154</v>
      </c>
      <c r="V15" s="68" t="s">
        <v>185</v>
      </c>
    </row>
  </sheetData>
  <mergeCells count="10">
    <mergeCell ref="C2:K2"/>
    <mergeCell ref="M2:V5"/>
    <mergeCell ref="C3:K3"/>
    <mergeCell ref="C4:K4"/>
    <mergeCell ref="C5:K5"/>
    <mergeCell ref="B8:E8"/>
    <mergeCell ref="F8:G8"/>
    <mergeCell ref="H8:K8"/>
    <mergeCell ref="L8:O8"/>
    <mergeCell ref="P8:V8"/>
  </mergeCells>
  <pageMargins left="0.511811024" right="0.511811024" top="0.78740157499999996" bottom="0.78740157499999996" header="0.31496062000000002" footer="0.31496062000000002"/>
  <pageSetup paperSize="9" scale="3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21</vt:i4>
      </vt:variant>
      <vt:variant>
        <vt:lpstr>Intervalos Nomeados</vt:lpstr>
      </vt:variant>
      <vt:variant>
        <vt:i4>7</vt:i4>
      </vt:variant>
    </vt:vector>
  </HeadingPairs>
  <TitlesOfParts>
    <vt:vector size="28" baseType="lpstr">
      <vt:lpstr>Plan1</vt:lpstr>
      <vt:lpstr>Plan1 (2)</vt:lpstr>
      <vt:lpstr>Plan1 (3)</vt:lpstr>
      <vt:lpstr>Plan1 (5)</vt:lpstr>
      <vt:lpstr>Plan1 (4)</vt:lpstr>
      <vt:lpstr>Plan1 (6)</vt:lpstr>
      <vt:lpstr>Planilha</vt:lpstr>
      <vt:lpstr>Planilha (2)</vt:lpstr>
      <vt:lpstr>Gabarito</vt:lpstr>
      <vt:lpstr>Gabarito para acompanhar</vt:lpstr>
      <vt:lpstr>Gabarito (1)</vt:lpstr>
      <vt:lpstr>Plano de Gestão de Riscos</vt:lpstr>
      <vt:lpstr>Gabarito pra acompanhar (2)</vt:lpstr>
      <vt:lpstr>Gabarito pra acompanhar (3)</vt:lpstr>
      <vt:lpstr>Gabarito pra acompanhar (4)</vt:lpstr>
      <vt:lpstr>Objetivos Estratégicos</vt:lpstr>
      <vt:lpstr>Matriz Probabilidade Impacto</vt:lpstr>
      <vt:lpstr>Matriz Nível de Risco</vt:lpstr>
      <vt:lpstr>Matriz probabilidade X impacto</vt:lpstr>
      <vt:lpstr>Priorização</vt:lpstr>
      <vt:lpstr>Plano de Gestão de Riscos (2)</vt:lpstr>
      <vt:lpstr>Gabarito!Area_de_impressao</vt:lpstr>
      <vt:lpstr>'Gabarito (1)'!Area_de_impressao</vt:lpstr>
      <vt:lpstr>'Gabarito pra acompanhar (2)'!Area_de_impressao</vt:lpstr>
      <vt:lpstr>'Gabarito pra acompanhar (3)'!Area_de_impressao</vt:lpstr>
      <vt:lpstr>'Gabarito pra acompanhar (4)'!Area_de_impressao</vt:lpstr>
      <vt:lpstr>'Plano de Gestão de Riscos'!Area_de_impressao</vt:lpstr>
      <vt:lpstr>'Plano de Gestão de Riscos (2)'!Area_de_impressao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2006-09-25T12:47:36Z</dcterms:created>
  <dcterms:modified xsi:type="dcterms:W3CDTF">2021-10-18T11:22:12Z</dcterms:modified>
  <cp:category/>
  <cp:contentStatus/>
</cp:coreProperties>
</file>