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400" windowHeight="8370" firstSheet="11" activeTab="11"/>
  </bookViews>
  <sheets>
    <sheet name="Plan1" sheetId="1" state="hidden" r:id="rId1"/>
    <sheet name="Plan1 (2)" sheetId="4" state="hidden" r:id="rId2"/>
    <sheet name="Plan1 (3)" sheetId="5" state="hidden" r:id="rId3"/>
    <sheet name="Plan1 (5)" sheetId="8" state="hidden" r:id="rId4"/>
    <sheet name="Plan1 (4)" sheetId="6" state="hidden" r:id="rId5"/>
    <sheet name="Plan1 (6)" sheetId="9" state="hidden" r:id="rId6"/>
    <sheet name="Planilha" sheetId="10" state="hidden" r:id="rId7"/>
    <sheet name="Planilha (2)" sheetId="11" state="hidden" r:id="rId8"/>
    <sheet name="Gabarito" sheetId="12" state="hidden" r:id="rId9"/>
    <sheet name="Gabarito para acompanhar" sheetId="13" state="hidden" r:id="rId10"/>
    <sheet name="Gabarito (1)" sheetId="14" state="hidden" r:id="rId11"/>
    <sheet name="Plano de Gestão de Riscos" sheetId="17" r:id="rId12"/>
    <sheet name="Gabarito pra acompanhar (2)" sheetId="18" state="hidden" r:id="rId13"/>
    <sheet name="Gabarito pra acompanhar (3)" sheetId="19" state="hidden" r:id="rId14"/>
    <sheet name="Gabarito pra acompanhar (4)" sheetId="20" state="hidden" r:id="rId15"/>
    <sheet name="Objetivos Estratégicos" sheetId="22" state="hidden" r:id="rId16"/>
    <sheet name="Matriz Probabilidade Impacto" sheetId="21" state="hidden" r:id="rId17"/>
    <sheet name="Matriz Nível de Risco" sheetId="23" state="hidden" r:id="rId18"/>
    <sheet name="Matriz probabilidade X impacto" sheetId="24" state="hidden" r:id="rId19"/>
    <sheet name="Priorização" sheetId="25" state="hidden" r:id="rId20"/>
    <sheet name="Plano de Gestão de Riscos (2)" sheetId="26" state="hidden" r:id="rId21"/>
    <sheet name="Escala Probabilidade e Impacto" sheetId="27" r:id="rId22"/>
  </sheets>
  <definedNames>
    <definedName name="_xlnm.Print_Area" localSheetId="8">Gabarito!$B$1:$V$15</definedName>
    <definedName name="_xlnm.Print_Area" localSheetId="10">'Gabarito (1)'!$B$1:$W$15</definedName>
    <definedName name="_xlnm.Print_Area" localSheetId="12">'Gabarito pra acompanhar (2)'!$B$1:$Z$21</definedName>
    <definedName name="_xlnm.Print_Area" localSheetId="13">'Gabarito pra acompanhar (3)'!$B$1:$O$21</definedName>
    <definedName name="_xlnm.Print_Area" localSheetId="14">'Gabarito pra acompanhar (4)'!$B$1:$O$21</definedName>
    <definedName name="_xlnm.Print_Area" localSheetId="11">'Plano de Gestão de Riscos'!$B$2:$V$29</definedName>
    <definedName name="_xlnm.Print_Area" localSheetId="20">'Plano de Gestão de Riscos (2)'!$B$2:$U$17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9" i="26" l="1"/>
  <c r="K19" i="26" s="1"/>
  <c r="J19" i="26"/>
  <c r="H19" i="26"/>
  <c r="L18" i="26"/>
  <c r="K18" i="26" s="1"/>
  <c r="S18" i="26" s="1"/>
  <c r="T18" i="26" s="1"/>
  <c r="J18" i="26"/>
  <c r="H18" i="26"/>
  <c r="L17" i="26"/>
  <c r="K17" i="26" s="1"/>
  <c r="J17" i="26"/>
  <c r="H17" i="26"/>
  <c r="L16" i="26"/>
  <c r="K16" i="26" s="1"/>
  <c r="M16" i="26" s="1"/>
  <c r="J16" i="26"/>
  <c r="H16" i="26"/>
  <c r="L15" i="26"/>
  <c r="K15" i="26" s="1"/>
  <c r="J15" i="26"/>
  <c r="H15" i="26"/>
  <c r="L14" i="26"/>
  <c r="K14" i="26" s="1"/>
  <c r="S14" i="26" s="1"/>
  <c r="T14" i="26" s="1"/>
  <c r="J14" i="26"/>
  <c r="H14" i="26"/>
  <c r="J13" i="26"/>
  <c r="H13" i="26"/>
  <c r="L13" i="26" s="1"/>
  <c r="K13" i="26" s="1"/>
  <c r="J9" i="26"/>
  <c r="H9" i="26"/>
  <c r="L9" i="26" s="1"/>
  <c r="K9" i="26" s="1"/>
  <c r="M18" i="26" l="1"/>
  <c r="M14" i="26"/>
  <c r="M9" i="26"/>
  <c r="S9" i="26"/>
  <c r="T9" i="26" s="1"/>
  <c r="S15" i="26"/>
  <c r="T15" i="26" s="1"/>
  <c r="M15" i="26"/>
  <c r="M19" i="26"/>
  <c r="S19" i="26"/>
  <c r="T19" i="26" s="1"/>
  <c r="S17" i="26"/>
  <c r="T17" i="26" s="1"/>
  <c r="M17" i="26"/>
  <c r="S13" i="26"/>
  <c r="T13" i="26" s="1"/>
  <c r="M13" i="26"/>
  <c r="S16" i="26"/>
  <c r="T16" i="26" s="1"/>
  <c r="L46" i="17"/>
  <c r="J46" i="17"/>
  <c r="H46" i="17"/>
  <c r="L45" i="17"/>
  <c r="K45" i="17" s="1"/>
  <c r="J45" i="17"/>
  <c r="H45" i="17"/>
  <c r="L44" i="17"/>
  <c r="K44" i="17" s="1"/>
  <c r="J44" i="17"/>
  <c r="H44" i="17"/>
  <c r="L43" i="17"/>
  <c r="K43" i="17" s="1"/>
  <c r="M43" i="17" s="1"/>
  <c r="J43" i="17"/>
  <c r="H43" i="17"/>
  <c r="L42" i="17"/>
  <c r="K42" i="17" s="1"/>
  <c r="J42" i="17"/>
  <c r="H42" i="17"/>
  <c r="L41" i="17"/>
  <c r="K41" i="17" s="1"/>
  <c r="J41" i="17"/>
  <c r="H41" i="17"/>
  <c r="L40" i="17"/>
  <c r="K40" i="17" s="1"/>
  <c r="J40" i="17"/>
  <c r="H40" i="17"/>
  <c r="L39" i="17"/>
  <c r="K39" i="17" s="1"/>
  <c r="M39" i="17" s="1"/>
  <c r="J39" i="17"/>
  <c r="H39" i="17"/>
  <c r="L38" i="17"/>
  <c r="K38" i="17" s="1"/>
  <c r="J38" i="17"/>
  <c r="H38" i="17"/>
  <c r="L37" i="17"/>
  <c r="K37" i="17" s="1"/>
  <c r="J37" i="17"/>
  <c r="H37" i="17"/>
  <c r="L36" i="17"/>
  <c r="K36" i="17" s="1"/>
  <c r="J36" i="17"/>
  <c r="H36" i="17"/>
  <c r="L35" i="17"/>
  <c r="K35" i="17" s="1"/>
  <c r="M35" i="17" s="1"/>
  <c r="J35" i="17"/>
  <c r="H35" i="17"/>
  <c r="L34" i="17"/>
  <c r="K34" i="17" s="1"/>
  <c r="J34" i="17"/>
  <c r="H34" i="17"/>
  <c r="L33" i="17"/>
  <c r="K33" i="17" s="1"/>
  <c r="J33" i="17"/>
  <c r="H33" i="17"/>
  <c r="L32" i="17"/>
  <c r="K32" i="17" s="1"/>
  <c r="J32" i="17"/>
  <c r="H32" i="17"/>
  <c r="L31" i="17"/>
  <c r="K31" i="17" s="1"/>
  <c r="M31" i="17" s="1"/>
  <c r="J31" i="17"/>
  <c r="H31" i="17"/>
  <c r="L30" i="17"/>
  <c r="K30" i="17" s="1"/>
  <c r="J30" i="17"/>
  <c r="H30" i="17"/>
  <c r="L29" i="17"/>
  <c r="K29" i="17" s="1"/>
  <c r="J29" i="17"/>
  <c r="H29" i="17"/>
  <c r="L28" i="17"/>
  <c r="K28" i="17" s="1"/>
  <c r="J28" i="17"/>
  <c r="H28" i="17"/>
  <c r="L27" i="17"/>
  <c r="K27" i="17" s="1"/>
  <c r="M27" i="17" s="1"/>
  <c r="J27" i="17"/>
  <c r="H27" i="17"/>
  <c r="L26" i="17"/>
  <c r="K26" i="17" s="1"/>
  <c r="J26" i="17"/>
  <c r="H26" i="17"/>
  <c r="J6" i="17"/>
  <c r="H6" i="17"/>
  <c r="K46" i="17" l="1"/>
  <c r="S46" i="17" s="1"/>
  <c r="U46" i="17" s="1"/>
  <c r="T46" i="17"/>
  <c r="L6" i="17"/>
  <c r="K6" i="17" s="1"/>
  <c r="M6" i="17" s="1"/>
  <c r="M26" i="17"/>
  <c r="S26" i="17"/>
  <c r="U26" i="17" s="1"/>
  <c r="M32" i="17"/>
  <c r="S32" i="17"/>
  <c r="U32" i="17" s="1"/>
  <c r="S42" i="17"/>
  <c r="U42" i="17" s="1"/>
  <c r="M42" i="17"/>
  <c r="M33" i="17"/>
  <c r="S33" i="17"/>
  <c r="U33" i="17" s="1"/>
  <c r="M38" i="17"/>
  <c r="S38" i="17"/>
  <c r="U38" i="17" s="1"/>
  <c r="M44" i="17"/>
  <c r="S44" i="17"/>
  <c r="U44" i="17" s="1"/>
  <c r="S25" i="17"/>
  <c r="U25" i="17" s="1"/>
  <c r="M30" i="17"/>
  <c r="S30" i="17"/>
  <c r="U30" i="17" s="1"/>
  <c r="M36" i="17"/>
  <c r="S36" i="17"/>
  <c r="U36" i="17" s="1"/>
  <c r="M41" i="17"/>
  <c r="S41" i="17"/>
  <c r="U41" i="17" s="1"/>
  <c r="S37" i="17"/>
  <c r="U37" i="17" s="1"/>
  <c r="M37" i="17"/>
  <c r="M28" i="17"/>
  <c r="S28" i="17"/>
  <c r="U28" i="17" s="1"/>
  <c r="M29" i="17"/>
  <c r="S29" i="17"/>
  <c r="U29" i="17" s="1"/>
  <c r="S34" i="17"/>
  <c r="U34" i="17" s="1"/>
  <c r="M34" i="17"/>
  <c r="M40" i="17"/>
  <c r="S40" i="17"/>
  <c r="U40" i="17" s="1"/>
  <c r="S45" i="17"/>
  <c r="U45" i="17" s="1"/>
  <c r="M45" i="17"/>
  <c r="S27" i="17"/>
  <c r="U27" i="17" s="1"/>
  <c r="S31" i="17"/>
  <c r="U31" i="17" s="1"/>
  <c r="S35" i="17"/>
  <c r="U35" i="17" s="1"/>
  <c r="S39" i="17"/>
  <c r="U39" i="17" s="1"/>
  <c r="S43" i="17"/>
  <c r="U43" i="17" s="1"/>
  <c r="M46" i="17" l="1"/>
  <c r="M15" i="19"/>
  <c r="L15" i="19"/>
  <c r="I15" i="19"/>
  <c r="M14" i="19"/>
  <c r="L14" i="19"/>
  <c r="I14" i="19"/>
  <c r="M13" i="19"/>
  <c r="L13" i="19"/>
  <c r="I13" i="19"/>
  <c r="M12" i="19"/>
  <c r="L12" i="19"/>
  <c r="I12" i="19"/>
  <c r="M11" i="19"/>
  <c r="L11" i="19"/>
  <c r="I11" i="19"/>
  <c r="M10" i="19"/>
  <c r="L10" i="19"/>
  <c r="I10" i="19"/>
  <c r="O15" i="18"/>
  <c r="N15" i="18"/>
  <c r="M15" i="18"/>
  <c r="L15" i="18"/>
  <c r="I15" i="18"/>
  <c r="O14" i="18"/>
  <c r="N14" i="18"/>
  <c r="M14" i="18"/>
  <c r="L14" i="18"/>
  <c r="I14" i="18"/>
  <c r="O13" i="18"/>
  <c r="N13" i="18"/>
  <c r="M13" i="18"/>
  <c r="L13" i="18"/>
  <c r="I13" i="18"/>
  <c r="O12" i="18"/>
  <c r="N12" i="18"/>
  <c r="M12" i="18"/>
  <c r="L12" i="18"/>
  <c r="I12" i="18"/>
  <c r="O11" i="18"/>
  <c r="N11" i="18"/>
  <c r="M11" i="18"/>
  <c r="L11" i="18"/>
  <c r="I11" i="18"/>
  <c r="O10" i="18"/>
  <c r="N10" i="18"/>
  <c r="M10" i="18"/>
  <c r="L10" i="18"/>
  <c r="I10" i="18"/>
  <c r="K15" i="14"/>
  <c r="K14" i="14"/>
  <c r="K13" i="14"/>
  <c r="K12" i="14"/>
  <c r="K11" i="14"/>
  <c r="K10" i="14"/>
  <c r="H13" i="14"/>
  <c r="L13" i="14" s="1"/>
  <c r="N13" i="14" s="1"/>
  <c r="H12" i="14"/>
  <c r="L12" i="14" s="1"/>
  <c r="N12" i="14" s="1"/>
  <c r="H11" i="14"/>
  <c r="L11" i="14" s="1"/>
  <c r="N11" i="14" s="1"/>
  <c r="H10" i="14"/>
  <c r="M10" i="14" s="1"/>
  <c r="H15" i="14"/>
  <c r="M15" i="14" s="1"/>
  <c r="H14" i="14"/>
  <c r="M14" i="14" s="1"/>
  <c r="M13" i="14" l="1"/>
  <c r="M12" i="14"/>
  <c r="L10" i="14"/>
  <c r="N10" i="14" s="1"/>
  <c r="L14" i="14"/>
  <c r="N14" i="14" s="1"/>
  <c r="M11" i="14"/>
  <c r="L15" i="14"/>
  <c r="N15" i="14"/>
  <c r="H15" i="13"/>
  <c r="K15" i="13" s="1"/>
  <c r="H14" i="13"/>
  <c r="K14" i="13" s="1"/>
  <c r="H13" i="13"/>
  <c r="K13" i="13" s="1"/>
  <c r="H12" i="13"/>
  <c r="K12" i="13" s="1"/>
  <c r="H11" i="13"/>
  <c r="K11" i="13" s="1"/>
  <c r="H10" i="13"/>
  <c r="K10" i="13" s="1"/>
  <c r="H15" i="12"/>
  <c r="K15" i="12" s="1"/>
  <c r="K14" i="12"/>
  <c r="H14" i="12"/>
  <c r="H13" i="12"/>
  <c r="K13" i="12" s="1"/>
  <c r="H12" i="12"/>
  <c r="K12" i="12" s="1"/>
  <c r="H11" i="12"/>
  <c r="K11" i="12" s="1"/>
  <c r="H10" i="12"/>
  <c r="K10" i="12" s="1"/>
  <c r="H15" i="11" l="1"/>
  <c r="K15" i="11" s="1"/>
  <c r="H14" i="11"/>
  <c r="K14" i="11" s="1"/>
  <c r="H13" i="11"/>
  <c r="K13" i="11" s="1"/>
  <c r="H12" i="11"/>
  <c r="K12" i="11" s="1"/>
  <c r="H11" i="11"/>
  <c r="K11" i="11" s="1"/>
  <c r="H10" i="11"/>
  <c r="K10" i="11" s="1"/>
</calcChain>
</file>

<file path=xl/sharedStrings.xml><?xml version="1.0" encoding="utf-8"?>
<sst xmlns="http://schemas.openxmlformats.org/spreadsheetml/2006/main" count="978" uniqueCount="317">
  <si>
    <t>PROBABILIDADE</t>
  </si>
  <si>
    <t>DESCRIÇÃO DA PROBABILIDADE</t>
  </si>
  <si>
    <t>PESO</t>
  </si>
  <si>
    <t>Baixa</t>
  </si>
  <si>
    <t>Média</t>
  </si>
  <si>
    <t xml:space="preserve">Alta </t>
  </si>
  <si>
    <r>
      <rPr>
        <b/>
        <sz val="11"/>
        <color theme="1"/>
        <rFont val="Calibri"/>
        <family val="2"/>
        <scheme val="minor"/>
      </rPr>
      <t xml:space="preserve">Improvável. </t>
    </r>
    <r>
      <rPr>
        <sz val="11"/>
        <color theme="1"/>
        <rFont val="Calibri"/>
        <family val="2"/>
        <scheme val="minor"/>
      </rPr>
      <t>Em situações excepcionais, o evento poderá até ocorrer, mas nada nas circunstâncias indica essa possibilidade</t>
    </r>
  </si>
  <si>
    <r>
      <rPr>
        <b/>
        <sz val="11"/>
        <color theme="1"/>
        <rFont val="Calibri"/>
        <family val="2"/>
        <scheme val="minor"/>
      </rPr>
      <t>Rara.</t>
    </r>
    <r>
      <rPr>
        <sz val="11"/>
        <color theme="1"/>
        <rFont val="Calibri"/>
        <family val="2"/>
        <scheme val="minor"/>
      </rPr>
      <t xml:space="preserve"> De forma inesperada ou casual, o evento poderá ocorrer, pois as circunstâncias pouco indicam essa possibilidade</t>
    </r>
  </si>
  <si>
    <r>
      <rPr>
        <b/>
        <sz val="11"/>
        <color theme="1"/>
        <rFont val="Calibri"/>
        <family val="2"/>
        <scheme val="minor"/>
      </rPr>
      <t xml:space="preserve">Possível. </t>
    </r>
    <r>
      <rPr>
        <sz val="11"/>
        <color theme="1"/>
        <rFont val="Calibri"/>
        <family val="2"/>
        <scheme val="minor"/>
      </rPr>
      <t>De alguma forma, o evento poderá ocorrer, pois as circunstâncias indicam moderadamente essa possibilidade.</t>
    </r>
  </si>
  <si>
    <r>
      <rPr>
        <b/>
        <sz val="11"/>
        <color theme="1"/>
        <rFont val="Calibri"/>
        <family val="2"/>
        <scheme val="minor"/>
      </rPr>
      <t>Provável.</t>
    </r>
    <r>
      <rPr>
        <sz val="11"/>
        <color theme="1"/>
        <rFont val="Calibri"/>
        <family val="2"/>
        <scheme val="minor"/>
      </rPr>
      <t xml:space="preserve"> De forma até esperada, o evento poderá ocorrer, pois as circunstâncias indicam fortemente essa possibilidade.</t>
    </r>
  </si>
  <si>
    <r>
      <rPr>
        <b/>
        <sz val="11"/>
        <color theme="1"/>
        <rFont val="Calibri"/>
        <family val="2"/>
        <scheme val="minor"/>
      </rPr>
      <t>Certeza.</t>
    </r>
    <r>
      <rPr>
        <sz val="11"/>
        <color theme="1"/>
        <rFont val="Calibri"/>
        <family val="2"/>
        <scheme val="minor"/>
      </rPr>
      <t xml:space="preserve"> De forma inequívoca, o evento ocorrerá, as circunstâncias indicam claramente essa possibilidade.</t>
    </r>
  </si>
  <si>
    <t>Muito Baixa</t>
  </si>
  <si>
    <t>Muito Alta</t>
  </si>
  <si>
    <t>Muito Baixo</t>
  </si>
  <si>
    <t>Baixo</t>
  </si>
  <si>
    <t>Médio</t>
  </si>
  <si>
    <t>Alto</t>
  </si>
  <si>
    <t>Muito Alto</t>
  </si>
  <si>
    <t>IMPACTO</t>
  </si>
  <si>
    <t>DESCRIÇÃO DO IMPACTO</t>
  </si>
  <si>
    <r>
      <rPr>
        <b/>
        <sz val="11"/>
        <color theme="1"/>
        <rFont val="Calibri"/>
        <family val="2"/>
        <scheme val="minor"/>
      </rPr>
      <t>Mínimo</t>
    </r>
    <r>
      <rPr>
        <sz val="11"/>
        <color theme="1"/>
        <rFont val="Calibri"/>
        <family val="2"/>
        <scheme val="minor"/>
      </rPr>
      <t xml:space="preserve"> impacto nos objetivos.</t>
    </r>
  </si>
  <si>
    <r>
      <rPr>
        <b/>
        <sz val="11"/>
        <color theme="1"/>
        <rFont val="Calibri"/>
        <family val="2"/>
        <scheme val="minor"/>
      </rPr>
      <t>Pequeno</t>
    </r>
    <r>
      <rPr>
        <sz val="11"/>
        <color theme="1"/>
        <rFont val="Calibri"/>
        <family val="2"/>
        <scheme val="minor"/>
      </rPr>
      <t xml:space="preserve"> impacto nos objetivos.</t>
    </r>
  </si>
  <si>
    <r>
      <rPr>
        <b/>
        <sz val="11"/>
        <color theme="1"/>
        <rFont val="Calibri"/>
        <family val="2"/>
        <scheme val="minor"/>
      </rPr>
      <t>Moderado</t>
    </r>
    <r>
      <rPr>
        <sz val="11"/>
        <color theme="1"/>
        <rFont val="Calibri"/>
        <family val="2"/>
        <scheme val="minor"/>
      </rPr>
      <t xml:space="preserve"> impacto nos objetivos, porém recuperável.</t>
    </r>
  </si>
  <si>
    <r>
      <rPr>
        <b/>
        <sz val="11"/>
        <color theme="1"/>
        <rFont val="Calibri"/>
        <family val="2"/>
        <scheme val="minor"/>
      </rPr>
      <t>Signiﬁcativo</t>
    </r>
    <r>
      <rPr>
        <sz val="11"/>
        <color theme="1"/>
        <rFont val="Calibri"/>
        <family val="2"/>
        <scheme val="minor"/>
      </rPr>
      <t xml:space="preserve"> impacto nos objetivos, de difícil reversão.</t>
    </r>
  </si>
  <si>
    <r>
      <rPr>
        <b/>
        <sz val="11"/>
        <color theme="1"/>
        <rFont val="Calibri"/>
        <family val="2"/>
        <scheme val="minor"/>
      </rPr>
      <t>Catastróﬁco</t>
    </r>
    <r>
      <rPr>
        <sz val="11"/>
        <color theme="1"/>
        <rFont val="Calibri"/>
        <family val="2"/>
        <scheme val="minor"/>
      </rPr>
      <t xml:space="preserve"> impacto nos objetivos, de forma irreversível.</t>
    </r>
  </si>
  <si>
    <t>ESCALA</t>
  </si>
  <si>
    <t>RISCO</t>
  </si>
  <si>
    <t>RB (Risco Baixo)</t>
  </si>
  <si>
    <t>RM (Risco Médio)</t>
  </si>
  <si>
    <t>RA (Risco Alto)</t>
  </si>
  <si>
    <t>RE (Risco Extremo)</t>
  </si>
  <si>
    <t>0 - 9,99</t>
  </si>
  <si>
    <t>10 - 39,99</t>
  </si>
  <si>
    <t>40 - 79,99</t>
  </si>
  <si>
    <t>80 - 100</t>
  </si>
  <si>
    <t>Impacto</t>
  </si>
  <si>
    <t>Probabilidade</t>
  </si>
  <si>
    <t>Muito
Alto
10</t>
  </si>
  <si>
    <t>Alto
8</t>
  </si>
  <si>
    <t>Médio
5</t>
  </si>
  <si>
    <t>Baixo
2</t>
  </si>
  <si>
    <t>Muito
Baixo
1</t>
  </si>
  <si>
    <t>10
RM</t>
  </si>
  <si>
    <t>8
RB</t>
  </si>
  <si>
    <t>5
RB</t>
  </si>
  <si>
    <t>2
RB</t>
  </si>
  <si>
    <t>1
RB</t>
  </si>
  <si>
    <t>4
RB</t>
  </si>
  <si>
    <t>Muito
Baixa
1</t>
  </si>
  <si>
    <t>Baixa
2</t>
  </si>
  <si>
    <t>Média
5</t>
  </si>
  <si>
    <t>Alta
8</t>
  </si>
  <si>
    <t>Muito
Alta
10</t>
  </si>
  <si>
    <t>50
RA</t>
  </si>
  <si>
    <t>40
RA</t>
  </si>
  <si>
    <t>64
RA</t>
  </si>
  <si>
    <t>20
RM</t>
  </si>
  <si>
    <t>16
RM</t>
  </si>
  <si>
    <t>25
RM</t>
  </si>
  <si>
    <t>80
RE</t>
  </si>
  <si>
    <t>100
RE</t>
  </si>
  <si>
    <t>Inexistente</t>
  </si>
  <si>
    <t>Fraco</t>
  </si>
  <si>
    <t>Mediano</t>
  </si>
  <si>
    <t>Satisfatório</t>
  </si>
  <si>
    <t>Forte</t>
  </si>
  <si>
    <t>EFICÁCIA</t>
  </si>
  <si>
    <t>AVALIAÇÃO DO DESENHO E IMPLEMENTAÇÃO DOS CONTROLES
(ATRIBUTOS DO CONTROLE)</t>
  </si>
  <si>
    <t>Controles implementados e sustentados por ferramentas
adequadas e, embora passíveis de aperfeiçoamento,
mitigam o risco satisfatoriamente.</t>
  </si>
  <si>
    <t>RISCO DO CONTROLE</t>
  </si>
  <si>
    <t>Alto
0,8</t>
  </si>
  <si>
    <t>Médio
0,6</t>
  </si>
  <si>
    <t>Baixo
0,4</t>
  </si>
  <si>
    <t>Muito Baixo
0,2</t>
  </si>
  <si>
    <t>Muito Alto
1,0</t>
  </si>
  <si>
    <t>Controles inexistentes, mal desenhados
ou mal implementados, isto é, não funcionais.</t>
  </si>
  <si>
    <t>Controles têm abordagens ad hoc, tendem a ser aplicados
caso a caso, a responsabilidade é individual, havendo
elevado grau de conﬁança no conhecimento das pessoas.</t>
  </si>
  <si>
    <t>Controles implementados mitigam alguns aspectos do risco, mas
não contemplam todos os aspectos relevantes do risco, devido a deﬁciências no desenho ou nas ferramentas utilizadas.</t>
  </si>
  <si>
    <t>Controles implementados podem ser considerados
a “melhor prática”, mitigando todos os
aspectos relevantes do risco.</t>
  </si>
  <si>
    <t>Aceitar</t>
  </si>
  <si>
    <t>Ação imediata</t>
  </si>
  <si>
    <t>Ação de médio e curto prazo</t>
  </si>
  <si>
    <t>Ação de monitoramento e Gestão*</t>
  </si>
  <si>
    <t>RESPOSTA AO RISCO</t>
  </si>
  <si>
    <t>PRIORIZAÇÃO DE TRATAMENTO</t>
  </si>
  <si>
    <t>Transferir / Mitigar / Evitar</t>
  </si>
  <si>
    <t>Mitigar / Evitar</t>
  </si>
  <si>
    <t>Aceitar / Transferir</t>
  </si>
  <si>
    <t>Descrição Risco</t>
  </si>
  <si>
    <t>Categoria</t>
  </si>
  <si>
    <t>Causas</t>
  </si>
  <si>
    <t>Consequências</t>
  </si>
  <si>
    <t>Probabilidade
(P)</t>
  </si>
  <si>
    <t>Impacto
(I)</t>
  </si>
  <si>
    <t>Risco Inerente
(P X I = RI)</t>
  </si>
  <si>
    <t>Risco Residual 
(RI X C = RR)</t>
  </si>
  <si>
    <t xml:space="preserve">Classificação do Risco Inerente </t>
  </si>
  <si>
    <t xml:space="preserve">Classificação do Risco Residual </t>
  </si>
  <si>
    <t>Resposta ao Risco (controle)</t>
  </si>
  <si>
    <t xml:space="preserve">O quê </t>
  </si>
  <si>
    <t xml:space="preserve">Por que </t>
  </si>
  <si>
    <t xml:space="preserve">Quem </t>
  </si>
  <si>
    <t xml:space="preserve">Quanto </t>
  </si>
  <si>
    <t xml:space="preserve">Como </t>
  </si>
  <si>
    <t xml:space="preserve">Quando </t>
  </si>
  <si>
    <t xml:space="preserve">Onde </t>
  </si>
  <si>
    <t>TRATAMENTO</t>
  </si>
  <si>
    <t>AVALIAÇÃO</t>
  </si>
  <si>
    <t>ANÁLISE</t>
  </si>
  <si>
    <t>IDENTIFICAÇÃO</t>
  </si>
  <si>
    <t>PLANO DE AÇÃO</t>
  </si>
  <si>
    <t xml:space="preserve">Controles
Existentes </t>
  </si>
  <si>
    <t xml:space="preserve">Avaliação
dos Controles
(C) </t>
  </si>
  <si>
    <t>Tratamento
do Risco</t>
  </si>
  <si>
    <t>Matriz de Gestão de Riscos</t>
  </si>
  <si>
    <t>PROCESSO / PROJETO / EVENTO</t>
  </si>
  <si>
    <t>OBJETIVO IMPACTADO</t>
  </si>
  <si>
    <t>PARTES INTERESSADAS</t>
  </si>
  <si>
    <t>RESCURSOS ENVOLVIDOS</t>
  </si>
  <si>
    <t>Escala de Probabilidade</t>
  </si>
  <si>
    <t>Escala de Impacto</t>
  </si>
  <si>
    <t>Matriz de Classificação de Risco</t>
  </si>
  <si>
    <t>Matriz de Eficácia dos Controles</t>
  </si>
  <si>
    <t>Matriz Apetite a Riscos</t>
  </si>
  <si>
    <t>Diretrizes para Priorização e Tratamento</t>
  </si>
  <si>
    <t>Acidente</t>
  </si>
  <si>
    <t>Quebra do veículo
(falha mecânica)</t>
  </si>
  <si>
    <t>Indisponibilidade de vaga hoteleira</t>
  </si>
  <si>
    <t>Alteração do calendário escolar</t>
  </si>
  <si>
    <t>Doença em membro da família</t>
  </si>
  <si>
    <t>Filhos em recuperação escolar</t>
  </si>
  <si>
    <t>Greve de docentes na rede pública de ensino</t>
  </si>
  <si>
    <t>Pais ausentes (acompanhamento escolar)</t>
  </si>
  <si>
    <t>Pais
Filhos</t>
  </si>
  <si>
    <t>Antes da viagem</t>
  </si>
  <si>
    <t>R$</t>
  </si>
  <si>
    <t>Riscos Operacionais</t>
  </si>
  <si>
    <t>Riscos legais</t>
  </si>
  <si>
    <t>Risco de Imagem / Reputação</t>
  </si>
  <si>
    <t>Estrada precária
Tráfego intenso
Motorista sem boas condições físicas</t>
  </si>
  <si>
    <t>Veículo sem manutenção
Rodovia em más condições</t>
  </si>
  <si>
    <t>Hotel lotado (alta temporada)
Programação de férias deficiente (falha de planejamento)</t>
  </si>
  <si>
    <t>Surtos e epidemias locais sem controle
Comida muito temperada (dendê)</t>
  </si>
  <si>
    <t>Interrupção da viagem
Danos à integridade física</t>
  </si>
  <si>
    <t>Atraso e/ou cancelamento da viagem
Danos materiais</t>
  </si>
  <si>
    <t>Cancelamento da viagem
Aumento do custo da hospedagem</t>
  </si>
  <si>
    <t>Frustração
Cancelamento da viagem</t>
  </si>
  <si>
    <t>Cancelamento/inviabilização da viagem
Hospitalização 
Aumento do custo da viagem</t>
  </si>
  <si>
    <t>Atraso ou cancelamento da viagem
Divisão da família</t>
  </si>
  <si>
    <t>Manutenção prévia</t>
  </si>
  <si>
    <t>Busca de vias alternativas</t>
  </si>
  <si>
    <t xml:space="preserve">
Período de descanso para o motorista (Rodízio motoristas)
Conduzir de dia</t>
  </si>
  <si>
    <t>não há</t>
  </si>
  <si>
    <t>Acompanhamento (controle escolar)</t>
  </si>
  <si>
    <t>Aulas de reforço</t>
  </si>
  <si>
    <t>RE</t>
  </si>
  <si>
    <t>RA</t>
  </si>
  <si>
    <t>RB</t>
  </si>
  <si>
    <t>RM</t>
  </si>
  <si>
    <t>Imunização prévia (informações sobre prevenção)</t>
  </si>
  <si>
    <t>não se aplica</t>
  </si>
  <si>
    <t>Mitigar</t>
  </si>
  <si>
    <t xml:space="preserve"> Verificar itens de segurança obrigatórios
Fazer seguro</t>
  </si>
  <si>
    <t>Transferir</t>
  </si>
  <si>
    <t>Evitar</t>
  </si>
  <si>
    <t>Confirmação da reserva com antecedência (site de hotéis)</t>
  </si>
  <si>
    <t>não aplica</t>
  </si>
  <si>
    <t>Resposta ao Risco</t>
  </si>
  <si>
    <t>Para tratamento do risco</t>
  </si>
  <si>
    <t>Escola de Reforço</t>
  </si>
  <si>
    <t>não de aplica</t>
  </si>
  <si>
    <t>Pais</t>
  </si>
  <si>
    <t>Ligando para o hotel
Internet, etc...</t>
  </si>
  <si>
    <t>Dono do veículo</t>
  </si>
  <si>
    <t>Contratando seguro para acidentes</t>
  </si>
  <si>
    <t>Seguradora / oficina credenciada</t>
  </si>
  <si>
    <t>Contratando Professor particular</t>
  </si>
  <si>
    <t>Motoristas</t>
  </si>
  <si>
    <t>Planejando paradas para intercalar os condutores e realizando pernoites em hotéis</t>
  </si>
  <si>
    <t>Antes da viagem
e durante a viagem
(de 08:00h às 18:00h)</t>
  </si>
  <si>
    <t>Postos de combustíveis / Restaurantes / Hotéis</t>
  </si>
  <si>
    <t>Local com Telefone / Internet</t>
  </si>
  <si>
    <t xml:space="preserve">Viagem de férias </t>
  </si>
  <si>
    <t>Passar férias em hotel na cidade de Salvador-BA, no mês de julho</t>
  </si>
  <si>
    <t>Pais e filhos</t>
  </si>
  <si>
    <t>Veículo, Hotéis, bagagens, etc...</t>
  </si>
  <si>
    <t>OBJETIVO / FINALIDADE</t>
  </si>
  <si>
    <t>UNIDADES ENVOLVIDAS</t>
  </si>
  <si>
    <t>SISTEMAS</t>
  </si>
  <si>
    <t>PROCESSO</t>
  </si>
  <si>
    <t>UNIDADE</t>
  </si>
  <si>
    <t>Objeto analisado</t>
  </si>
  <si>
    <t>Subunidade responsável</t>
  </si>
  <si>
    <t>Risco</t>
  </si>
  <si>
    <t>Causa(s)</t>
  </si>
  <si>
    <t>Consequência(s)</t>
  </si>
  <si>
    <t>Apetite ao Risco</t>
  </si>
  <si>
    <t>Natureza do Risco</t>
  </si>
  <si>
    <t>Ação de Tratamento</t>
  </si>
  <si>
    <t>Descrição</t>
  </si>
  <si>
    <t xml:space="preserve">Prazo </t>
  </si>
  <si>
    <t>Análise</t>
  </si>
  <si>
    <t>Peso</t>
  </si>
  <si>
    <t>Imagem</t>
  </si>
  <si>
    <t>Legal</t>
  </si>
  <si>
    <t>Operacional</t>
  </si>
  <si>
    <t>Integridade</t>
  </si>
  <si>
    <t>IDENTIFICAÇÃO DO RISCO</t>
  </si>
  <si>
    <t>AVALIAÇÃO DO RISCO</t>
  </si>
  <si>
    <t>TRATAMENTO DO RISCO</t>
  </si>
  <si>
    <t>Nível de Risco (P X I)</t>
  </si>
  <si>
    <t>Probabilidade (P)</t>
  </si>
  <si>
    <t>Impacto (I)</t>
  </si>
  <si>
    <t>Sim</t>
  </si>
  <si>
    <t>Orçamentário / Financeiro</t>
  </si>
  <si>
    <t>DESCRIÇÃO</t>
  </si>
  <si>
    <t>Objetivos Estratégicos</t>
  </si>
  <si>
    <t>Formar profissionais aptos para o mundo do trabalho e o exercício da cidadania.</t>
  </si>
  <si>
    <t>Valorizar a diversidade nos processos formativos.</t>
  </si>
  <si>
    <t>Propor alternativas tecnológicas, científicas e socioambientais para o desenvolvimento sustentável.</t>
  </si>
  <si>
    <t>Aprimorar a gestão acadêmica.</t>
  </si>
  <si>
    <r>
      <t xml:space="preserve">Fomentar ações integradas entre os </t>
    </r>
    <r>
      <rPr>
        <i/>
        <sz val="11"/>
        <color rgb="FF000000"/>
        <rFont val="Times New Roman"/>
        <family val="1"/>
      </rPr>
      <t>campi.</t>
    </r>
  </si>
  <si>
    <t>Elevar a qualidade dos cursos de Graduação e Pós-graduação.</t>
  </si>
  <si>
    <t>Integrar ações de ensino, pesquisa e extensão.</t>
  </si>
  <si>
    <t>Intensificar as relações com a sociedade civil e organizações públicas e privadas.</t>
  </si>
  <si>
    <t>Ampliar e consolidar as relações internacionais.</t>
  </si>
  <si>
    <t>Aprimorar a comunicação institucional.</t>
  </si>
  <si>
    <r>
      <t>Expandir e aperfeiçoar a gestão institucional na perspectiva multi</t>
    </r>
    <r>
      <rPr>
        <i/>
        <sz val="11"/>
        <color rgb="FF000000"/>
        <rFont val="Times New Roman"/>
        <family val="1"/>
      </rPr>
      <t>campi</t>
    </r>
    <r>
      <rPr>
        <sz val="11"/>
        <color rgb="FF000000"/>
        <rFont val="Times New Roman"/>
        <family val="1"/>
      </rPr>
      <t>.</t>
    </r>
  </si>
  <si>
    <t>Ampliar a descentralização da gestão orçamentária e financeira das unidades acadêmicas.</t>
  </si>
  <si>
    <t>Melhorar e fortalecer a governança dos processos internos</t>
  </si>
  <si>
    <t>Promover a responsabilidade socioambiental.</t>
  </si>
  <si>
    <t>Valorizar servidores com foco em resultados.</t>
  </si>
  <si>
    <t>Gerir estrategicamente o quadro de pessoal.</t>
  </si>
  <si>
    <t>Prover infraestrutura adequada às necessidades acadêmicas e administrativas.</t>
  </si>
  <si>
    <t>Assegurar a disponibilidade de sistemas essenciais de TI.</t>
  </si>
  <si>
    <t>Priorizar a alocação de recursos em iniciativas estratégicas.</t>
  </si>
  <si>
    <t>Ampliar a captação de recursos dos setores governamentais e não governamentais.</t>
  </si>
  <si>
    <t>Compromete em alguma medida o alcance do objetivo, mas não impede o alcance da maior parte do atingimento do objetivo.</t>
  </si>
  <si>
    <t>Não altera o alcance do objetivo.</t>
  </si>
  <si>
    <t>ESCALA DE PROBABILIDADE</t>
  </si>
  <si>
    <t>ESCALA DE IMPACTO</t>
  </si>
  <si>
    <t>Em situações excepcionais o evento poderá até ocorrer, mas
não há histórico conhecido do evento ou não há indícios que sinalizem sua ocorrência, portanto, é improvável que aconteça.</t>
  </si>
  <si>
    <t>O histórico conhecido aponta para baixa frequência, podendo
o evento ocorrer de forma inesperada ou casual.</t>
  </si>
  <si>
    <t>Repete-se com frequência razoável ou há indícios que
possa ocorrer de alguma forma.</t>
  </si>
  <si>
    <t>Repete-se com elevada frequência ou sua ocorrência é
até esperada pois os indícios apontam essa possibilidade.</t>
  </si>
  <si>
    <t>Compromete razoavelmente o alcance do objetivo,
porém recuperável.</t>
  </si>
  <si>
    <t>Compromete a maior parte do atingimento do objetivo,
sendo de difícil reversão.</t>
  </si>
  <si>
    <t>Compromete totalmente ou quase totalmente o atingimento
do objetivo, de forma irreversível.</t>
  </si>
  <si>
    <t>Alta</t>
  </si>
  <si>
    <t>Classificação</t>
  </si>
  <si>
    <t>Não</t>
  </si>
  <si>
    <t>Tipos de Riscos</t>
  </si>
  <si>
    <t>MATRIZ DE CLASSIFICAÇÃO DO RISCO</t>
  </si>
  <si>
    <t>MATRIZ DE PROBABILIDADE X IMPACTO</t>
  </si>
  <si>
    <t>Os indícios indicam claramente que o evento ocorrerá,
portanto, é praticamente certo.</t>
  </si>
  <si>
    <t>0 - 9</t>
  </si>
  <si>
    <t>10 - 39</t>
  </si>
  <si>
    <t>40 - 79</t>
  </si>
  <si>
    <t>NÍVEL DE RISCO</t>
  </si>
  <si>
    <t>APETITE A RISCO</t>
  </si>
  <si>
    <t>PRIORIZAÇÃO</t>
  </si>
  <si>
    <t>AÇÃO</t>
  </si>
  <si>
    <t>Dentro do apetite a risco.</t>
  </si>
  <si>
    <t>Os riscos baixo e médio estão dentro do apetite a riscos da UFPA, portanto, não precisam ser priorizados para tratamento, devendo ser apenas monitorados para que não evoluam para um patamar acima do apetite da Instituição.</t>
  </si>
  <si>
    <t>Monitorar o nível do risco.</t>
  </si>
  <si>
    <t>Fora do apetite a risco.</t>
  </si>
  <si>
    <r>
      <t xml:space="preserve">Os riscos alto e extremo </t>
    </r>
    <r>
      <rPr>
        <b/>
        <i/>
        <sz val="12"/>
        <color theme="1"/>
        <rFont val="Times New Roman"/>
        <family val="1"/>
      </rPr>
      <t>deverão</t>
    </r>
    <r>
      <rPr>
        <sz val="12"/>
        <color theme="1"/>
        <rFont val="Times New Roman"/>
        <family val="1"/>
      </rPr>
      <t xml:space="preserve"> ser priorizados para tratamento, pois estão fora do limite de apetite tolerado pela Instituição.</t>
    </r>
  </si>
  <si>
    <t>Elaborar ação de tratamento para o risco.</t>
  </si>
  <si>
    <t>Extremo</t>
  </si>
  <si>
    <t>Informar o comportamento do nível do risco</t>
  </si>
  <si>
    <r>
      <rPr>
        <b/>
        <i/>
        <sz val="25"/>
        <color theme="3" tint="-0.499984740745262"/>
        <rFont val="Calibri"/>
        <family val="2"/>
        <scheme val="minor"/>
      </rPr>
      <t xml:space="preserve">             </t>
    </r>
    <r>
      <rPr>
        <b/>
        <i/>
        <u/>
        <sz val="25"/>
        <color theme="3" tint="-0.499984740745262"/>
        <rFont val="Calibri"/>
        <family val="2"/>
        <scheme val="minor"/>
      </rPr>
      <t xml:space="preserve">Plano de Gestão de Riscos
</t>
    </r>
    <r>
      <rPr>
        <b/>
        <i/>
        <u/>
        <sz val="25"/>
        <color theme="3" tint="-0.499984740745262"/>
        <rFont val="Calibri"/>
        <family val="2"/>
        <scheme val="minor"/>
      </rPr>
      <t xml:space="preserve">Ciclo            </t>
    </r>
  </si>
  <si>
    <t>COMUNICAÇÃO E MONITORAMENTO DO RISCO</t>
  </si>
  <si>
    <t>Unidade/Subunidade Responsável</t>
  </si>
  <si>
    <t>Iniciativa tática/Objeto analisado</t>
  </si>
  <si>
    <t>Facdes e PPGAA</t>
  </si>
  <si>
    <t>Diminuição de submissão de artigos em periódicos científicos de estratos superiores do Qualis</t>
  </si>
  <si>
    <t>Ausência de projetos de pesquisa financiados; ausência de recursos para publicação em revistas de estrato superiores;</t>
  </si>
  <si>
    <t>1. Diminuição do ìndice de produtividade dos docentes da unidade; 2. Poucos docentes da unidade vinculados à subunidade da Pós-Graduação; 3. Dificuldade de acesso a bolsas de produtividade do CNPq;</t>
  </si>
  <si>
    <r>
      <t xml:space="preserve">          UFPA - </t>
    </r>
    <r>
      <rPr>
        <i/>
        <sz val="20"/>
        <color theme="3" tint="-0.499984740745262"/>
        <rFont val="Calibri"/>
        <family val="2"/>
        <scheme val="minor"/>
      </rPr>
      <t>Plano de Gestão de Riscos 2022</t>
    </r>
  </si>
  <si>
    <t>INEAF</t>
  </si>
  <si>
    <t>1.Dimiuição do índice de produtividade docente da unidade; 2. Menor oportunidade para envolvimento de discente da graduação e da pós-graduação em atividades de iniciação científica e extensão</t>
  </si>
  <si>
    <t>Direção do INEAF</t>
  </si>
  <si>
    <t>Falta de planejamento; Ausência de Editais; Falta de articulação entre os docentes; dificuldade de articulação entre linhas de pesquisa</t>
  </si>
  <si>
    <t>Direção do INEAF, FACDES e PPGAA</t>
  </si>
  <si>
    <t>Falta de recursos financeiros e técnicos; Falta de clareza dos gestores quanto às ações a serem desenvolvidas; Falta de planejamento</t>
  </si>
  <si>
    <t>Continuar com o quadro reduzido de docentes</t>
  </si>
  <si>
    <t>Não disponibilização de código de vagas</t>
  </si>
  <si>
    <t>1.Sobrecarga da carga horária de ensino para os docentes; 2.Diminuição da carga horária de pesquisa e extensão; 3.Redução do tempo dos docentes para elaboração de propostas de pesquisa e extensão; 4.Redução do tempo para atividades de campo necessárias para implementação de projetos de pesquisa e extensão</t>
  </si>
  <si>
    <t>Não aplicação de propostas para editais externos</t>
  </si>
  <si>
    <t xml:space="preserve">Sobrecarga das atividades pelo reduzido número de docentes; </t>
  </si>
  <si>
    <t xml:space="preserve">1.Pouca articulação com pesquisadores e grupos de instituições internacionais; 2.Dificuldade para a internacionalização do PPGAA; 3.Dificuldade para receber alunos estrangeiros; 4.Pouca visibilidade/reconhecimento do PPGAA no campo científico internacional </t>
  </si>
  <si>
    <t xml:space="preserve"> Estimular docentes à publicação científica em periódicos de estrato superior</t>
  </si>
  <si>
    <t>Direção/Facdes/PPGAA</t>
  </si>
  <si>
    <t>Precisará ser criada comissão paara acompanhamento da execução do plano de ação da iniciativa tática</t>
  </si>
  <si>
    <t>Final de cada ano</t>
  </si>
  <si>
    <t>Direção, Facdes e PPGAA</t>
  </si>
  <si>
    <t>Promover a elaboração de projetos integrados de pesquisa e extensão</t>
  </si>
  <si>
    <t>Garantir estrutura de apoio à responsabilidade socioambiental da unidade</t>
  </si>
  <si>
    <t>Solicitação de ampliação do quadro de Docentes</t>
  </si>
  <si>
    <t>Elaborar e coordenar projetos com financiamento externo</t>
  </si>
  <si>
    <t>Dificuldade de conciliação de agendas comuns entre os docentes; Pequena oferta de editais de financiamento</t>
  </si>
  <si>
    <t>Haverá necessidade de incluir a agenda  de elaboração de projetos no calendário acadêmico da unidade</t>
  </si>
  <si>
    <t>Final de cada ano a partir de 2023</t>
  </si>
  <si>
    <t>Direção</t>
  </si>
  <si>
    <t xml:space="preserve"> Melhorar a gestão dos processos organizacionais</t>
  </si>
  <si>
    <t>Inadequação do instrumentos de avaliação</t>
  </si>
  <si>
    <t xml:space="preserve">Falta de motivação de resposta dos consultados </t>
  </si>
  <si>
    <t>1. Tomada de decisões equivocadas; 2. Não atingimento de metas do PDU 2022-2025</t>
  </si>
  <si>
    <t>Será necessário criar uma comissão de autoavaliação para acompanhar o processo</t>
  </si>
  <si>
    <t>Falta de adequação as normas e orientações de sustentabilidade sociambiental</t>
  </si>
  <si>
    <t>1.Inadequação das ações da Unidade no que se refere a diferentes mecanismos de orientações a boas práticas (Ex: ODS; OIT; etc).</t>
  </si>
  <si>
    <t>Campanha de conscientização sobre o uso racional de energia e água; separação e destinação adquada do material descartável.</t>
  </si>
  <si>
    <t>Direção e subunidades</t>
  </si>
  <si>
    <t>CPGA</t>
  </si>
  <si>
    <t>Empreender os levantamentos de dados necessários para argumentar com a adminstração superior a ampliação do corpo docente</t>
  </si>
  <si>
    <t xml:space="preserve">Reforçar ações de divulgação de editais com chamadas de financiamento externo </t>
  </si>
  <si>
    <t>CPGA e Direção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</si>
</sst>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164" formatCode="0.0"/>
    <numFmt numFmtId="165" formatCode="dd/mm/yy;@"/>
    <numFmt numFmtId="166" formatCode="[$-416]mmmm/yyyy;@"/>
  </numFmts>
  <fonts count="3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8"/>
      <color theme="1"/>
      <name val="Arial"/>
      <family val="2"/>
    </font>
    <font>
      <i/>
      <sz val="2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5"/>
      <color theme="1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i/>
      <u/>
      <sz val="25"/>
      <color theme="3" tint="-0.499984740745262"/>
      <name val="Calibri"/>
      <family val="2"/>
      <scheme val="minor"/>
    </font>
    <font>
      <b/>
      <i/>
      <sz val="25"/>
      <color theme="3" tint="-0.499984740745262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20"/>
      <color theme="3" tint="-0.499984740745262"/>
      <name val="Calibri"/>
      <family val="2"/>
      <scheme val="minor"/>
    </font>
    <font>
      <i/>
      <sz val="20"/>
      <color theme="3" tint="-0.499984740745262"/>
      <name val="Calibri"/>
      <family val="2"/>
      <scheme val="minor"/>
    </font>
    <font>
      <sz val="11"/>
      <color rgb="FF00000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E4D1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27697B"/>
        <bgColor indexed="64"/>
      </patternFill>
    </fill>
    <fill>
      <patternFill patternType="solid">
        <fgColor rgb="FF3278CC"/>
        <bgColor indexed="64"/>
      </patternFill>
    </fill>
    <fill>
      <patternFill patternType="solid">
        <fgColor rgb="FFD0E0F4"/>
        <bgColor indexed="64"/>
      </patternFill>
    </fill>
    <fill>
      <patternFill patternType="solid">
        <fgColor rgb="FFA2D4E2"/>
        <bgColor indexed="64"/>
      </patternFill>
    </fill>
    <fill>
      <patternFill patternType="solid">
        <fgColor rgb="FFA8C6EA"/>
        <bgColor indexed="64"/>
      </patternFill>
    </fill>
    <fill>
      <patternFill patternType="solid">
        <fgColor rgb="FF5690D6"/>
        <bgColor indexed="64"/>
      </patternFill>
    </fill>
    <fill>
      <patternFill patternType="solid">
        <fgColor rgb="FFD7E5F5"/>
        <bgColor indexed="64"/>
      </patternFill>
    </fill>
    <fill>
      <patternFill patternType="solid">
        <fgColor theme="2" tint="-0.249977111117893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37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1" fillId="20" borderId="5" xfId="0" applyFont="1" applyFill="1" applyBorder="1" applyAlignment="1">
      <alignment horizontal="center" vertical="center"/>
    </xf>
    <xf numFmtId="0" fontId="1" fillId="20" borderId="14" xfId="0" applyFont="1" applyFill="1" applyBorder="1" applyAlignment="1">
      <alignment horizontal="center" vertical="center"/>
    </xf>
    <xf numFmtId="0" fontId="1" fillId="20" borderId="16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1" xfId="0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9" fillId="5" borderId="32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0" fillId="0" borderId="23" xfId="0" applyBorder="1"/>
    <xf numFmtId="0" fontId="7" fillId="0" borderId="24" xfId="0" applyFont="1" applyBorder="1"/>
    <xf numFmtId="0" fontId="6" fillId="5" borderId="9" xfId="0" applyFont="1" applyFill="1" applyBorder="1" applyAlignment="1">
      <alignment horizontal="center" vertical="center" wrapText="1"/>
    </xf>
    <xf numFmtId="0" fontId="0" fillId="0" borderId="25" xfId="0" applyBorder="1"/>
    <xf numFmtId="0" fontId="7" fillId="0" borderId="26" xfId="0" applyFont="1" applyBorder="1"/>
    <xf numFmtId="0" fontId="1" fillId="7" borderId="9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18" borderId="38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6" borderId="3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9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44" fontId="14" fillId="0" borderId="1" xfId="1" applyFont="1" applyBorder="1" applyAlignment="1">
      <alignment horizontal="center" vertical="center" wrapText="1"/>
    </xf>
    <xf numFmtId="44" fontId="14" fillId="0" borderId="11" xfId="1" applyFont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25" borderId="8" xfId="0" applyFont="1" applyFill="1" applyBorder="1" applyAlignment="1">
      <alignment horizontal="center" vertical="center" wrapText="1"/>
    </xf>
    <xf numFmtId="0" fontId="14" fillId="25" borderId="1" xfId="0" applyFont="1" applyFill="1" applyBorder="1" applyAlignment="1">
      <alignment horizontal="center" vertical="center" wrapText="1"/>
    </xf>
    <xf numFmtId="0" fontId="14" fillId="26" borderId="1" xfId="0" applyFont="1" applyFill="1" applyBorder="1" applyAlignment="1">
      <alignment horizontal="center" vertical="center" wrapText="1"/>
    </xf>
    <xf numFmtId="0" fontId="14" fillId="26" borderId="9" xfId="0" applyFont="1" applyFill="1" applyBorder="1" applyAlignment="1">
      <alignment horizontal="center" vertical="center" wrapText="1"/>
    </xf>
    <xf numFmtId="165" fontId="14" fillId="0" borderId="9" xfId="0" applyNumberFormat="1" applyFont="1" applyBorder="1" applyAlignment="1">
      <alignment horizontal="center" vertical="center" wrapText="1"/>
    </xf>
    <xf numFmtId="0" fontId="3" fillId="26" borderId="35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4" fillId="26" borderId="14" xfId="0" applyFont="1" applyFill="1" applyBorder="1" applyAlignment="1">
      <alignment horizontal="center" vertical="center" wrapText="1"/>
    </xf>
    <xf numFmtId="0" fontId="20" fillId="9" borderId="44" xfId="0" applyFont="1" applyFill="1" applyBorder="1" applyAlignment="1">
      <alignment horizontal="center" vertical="center"/>
    </xf>
    <xf numFmtId="0" fontId="24" fillId="0" borderId="0" xfId="0" applyFont="1"/>
    <xf numFmtId="0" fontId="0" fillId="0" borderId="0" xfId="0" applyAlignment="1">
      <alignment vertical="center"/>
    </xf>
    <xf numFmtId="0" fontId="26" fillId="0" borderId="0" xfId="0" applyFont="1"/>
    <xf numFmtId="0" fontId="27" fillId="7" borderId="44" xfId="0" applyFont="1" applyFill="1" applyBorder="1" applyAlignment="1">
      <alignment horizontal="center" vertical="center" wrapText="1"/>
    </xf>
    <xf numFmtId="0" fontId="27" fillId="7" borderId="45" xfId="0" applyFont="1" applyFill="1" applyBorder="1" applyAlignment="1">
      <alignment horizontal="center" vertical="center" wrapText="1"/>
    </xf>
    <xf numFmtId="0" fontId="27" fillId="7" borderId="46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6" fillId="0" borderId="0" xfId="0" applyFont="1" applyAlignment="1"/>
    <xf numFmtId="0" fontId="28" fillId="6" borderId="31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23" fillId="3" borderId="8" xfId="0" applyFont="1" applyFill="1" applyBorder="1" applyAlignment="1">
      <alignment horizontal="center" vertical="center"/>
    </xf>
    <xf numFmtId="0" fontId="28" fillId="4" borderId="8" xfId="0" applyFont="1" applyFill="1" applyBorder="1" applyAlignment="1">
      <alignment horizontal="center" vertical="center"/>
    </xf>
    <xf numFmtId="0" fontId="28" fillId="5" borderId="10" xfId="0" applyFont="1" applyFill="1" applyBorder="1" applyAlignment="1">
      <alignment horizontal="center" vertical="center"/>
    </xf>
    <xf numFmtId="0" fontId="27" fillId="7" borderId="40" xfId="0" applyFont="1" applyFill="1" applyBorder="1" applyAlignment="1">
      <alignment horizontal="center" vertical="center"/>
    </xf>
    <xf numFmtId="0" fontId="27" fillId="7" borderId="41" xfId="0" applyFont="1" applyFill="1" applyBorder="1" applyAlignment="1">
      <alignment horizontal="center" vertical="center"/>
    </xf>
    <xf numFmtId="49" fontId="24" fillId="0" borderId="9" xfId="0" applyNumberFormat="1" applyFont="1" applyBorder="1" applyAlignment="1">
      <alignment horizontal="center" vertical="center" wrapText="1"/>
    </xf>
    <xf numFmtId="49" fontId="24" fillId="0" borderId="12" xfId="0" applyNumberFormat="1" applyFont="1" applyBorder="1" applyAlignment="1">
      <alignment horizontal="center" vertical="center" wrapText="1"/>
    </xf>
    <xf numFmtId="0" fontId="28" fillId="5" borderId="2" xfId="0" applyFont="1" applyFill="1" applyBorder="1" applyAlignment="1">
      <alignment horizontal="center" vertical="center" wrapText="1"/>
    </xf>
    <xf numFmtId="0" fontId="24" fillId="0" borderId="0" xfId="0" applyFont="1" applyBorder="1"/>
    <xf numFmtId="0" fontId="28" fillId="4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8" fillId="5" borderId="9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4" fillId="0" borderId="23" xfId="0" applyFont="1" applyBorder="1"/>
    <xf numFmtId="0" fontId="24" fillId="0" borderId="24" xfId="0" applyFont="1" applyBorder="1"/>
    <xf numFmtId="0" fontId="24" fillId="0" borderId="26" xfId="0" applyFont="1" applyBorder="1"/>
    <xf numFmtId="0" fontId="24" fillId="3" borderId="2" xfId="0" applyFont="1" applyFill="1" applyBorder="1" applyAlignment="1">
      <alignment horizontal="center" vertical="center" wrapText="1"/>
    </xf>
    <xf numFmtId="0" fontId="29" fillId="4" borderId="2" xfId="0" applyFont="1" applyFill="1" applyBorder="1" applyAlignment="1">
      <alignment horizontal="center" vertical="center" wrapText="1"/>
    </xf>
    <xf numFmtId="0" fontId="29" fillId="5" borderId="2" xfId="0" applyFont="1" applyFill="1" applyBorder="1" applyAlignment="1">
      <alignment horizontal="center" vertical="center" wrapText="1"/>
    </xf>
    <xf numFmtId="0" fontId="29" fillId="5" borderId="32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29" fillId="5" borderId="9" xfId="0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27" fillId="7" borderId="40" xfId="0" applyFont="1" applyFill="1" applyBorder="1" applyAlignment="1">
      <alignment horizontal="center" wrapText="1"/>
    </xf>
    <xf numFmtId="0" fontId="27" fillId="7" borderId="42" xfId="0" applyFont="1" applyFill="1" applyBorder="1" applyAlignment="1">
      <alignment horizontal="center" vertical="top" wrapText="1"/>
    </xf>
    <xf numFmtId="0" fontId="27" fillId="7" borderId="42" xfId="0" applyFont="1" applyFill="1" applyBorder="1" applyAlignment="1">
      <alignment horizontal="center" wrapText="1"/>
    </xf>
    <xf numFmtId="0" fontId="27" fillId="7" borderId="41" xfId="0" applyFont="1" applyFill="1" applyBorder="1" applyAlignment="1">
      <alignment horizontal="center" wrapText="1"/>
    </xf>
    <xf numFmtId="0" fontId="23" fillId="3" borderId="10" xfId="0" applyFont="1" applyFill="1" applyBorder="1" applyAlignment="1">
      <alignment horizontal="center" vertical="center" wrapText="1"/>
    </xf>
    <xf numFmtId="0" fontId="23" fillId="4" borderId="40" xfId="0" applyFont="1" applyFill="1" applyBorder="1" applyAlignment="1">
      <alignment horizontal="center" vertical="center" wrapText="1"/>
    </xf>
    <xf numFmtId="0" fontId="0" fillId="8" borderId="28" xfId="0" applyFill="1" applyBorder="1" applyAlignment="1">
      <alignment vertical="center"/>
    </xf>
    <xf numFmtId="0" fontId="0" fillId="8" borderId="29" xfId="0" applyFill="1" applyBorder="1" applyAlignment="1">
      <alignment vertical="center"/>
    </xf>
    <xf numFmtId="0" fontId="0" fillId="8" borderId="30" xfId="0" applyFill="1" applyBorder="1" applyAlignment="1">
      <alignment vertical="center"/>
    </xf>
    <xf numFmtId="0" fontId="1" fillId="27" borderId="48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165" fontId="14" fillId="0" borderId="12" xfId="0" applyNumberFormat="1" applyFont="1" applyBorder="1" applyAlignment="1">
      <alignment horizontal="center" vertical="center" wrapText="1"/>
    </xf>
    <xf numFmtId="165" fontId="14" fillId="0" borderId="49" xfId="0" applyNumberFormat="1" applyFont="1" applyBorder="1" applyAlignment="1">
      <alignment horizontal="center" vertical="center" wrapText="1"/>
    </xf>
    <xf numFmtId="165" fontId="14" fillId="0" borderId="50" xfId="0" applyNumberFormat="1" applyFont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166" fontId="14" fillId="0" borderId="9" xfId="0" applyNumberFormat="1" applyFont="1" applyBorder="1" applyAlignment="1">
      <alignment horizontal="center" vertical="center" wrapText="1"/>
    </xf>
    <xf numFmtId="166" fontId="14" fillId="0" borderId="1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6" fontId="14" fillId="0" borderId="9" xfId="0" applyNumberFormat="1" applyFont="1" applyFill="1" applyBorder="1" applyAlignment="1">
      <alignment horizontal="center" vertical="center" wrapText="1"/>
    </xf>
    <xf numFmtId="165" fontId="14" fillId="0" borderId="49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0" fontId="0" fillId="29" borderId="0" xfId="0" applyFill="1" applyAlignment="1">
      <alignment horizontal="center" vertical="center" wrapText="1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5" fillId="8" borderId="33" xfId="0" applyFont="1" applyFill="1" applyBorder="1" applyAlignment="1">
      <alignment horizontal="center" vertical="center" textRotation="90"/>
    </xf>
    <xf numFmtId="0" fontId="5" fillId="8" borderId="31" xfId="0" applyFont="1" applyFill="1" applyBorder="1" applyAlignment="1">
      <alignment horizontal="center" vertical="center" textRotation="90"/>
    </xf>
    <xf numFmtId="0" fontId="4" fillId="8" borderId="18" xfId="0" applyFont="1" applyFill="1" applyBorder="1" applyAlignment="1">
      <alignment horizontal="center"/>
    </xf>
    <xf numFmtId="0" fontId="4" fillId="8" borderId="19" xfId="0" applyFont="1" applyFill="1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1" fillId="19" borderId="20" xfId="0" applyFont="1" applyFill="1" applyBorder="1" applyAlignment="1">
      <alignment horizontal="center" vertical="center"/>
    </xf>
    <xf numFmtId="0" fontId="11" fillId="19" borderId="21" xfId="0" applyFont="1" applyFill="1" applyBorder="1" applyAlignment="1">
      <alignment horizontal="center" vertical="center"/>
    </xf>
    <xf numFmtId="0" fontId="11" fillId="19" borderId="22" xfId="0" applyFont="1" applyFill="1" applyBorder="1" applyAlignment="1">
      <alignment horizontal="center" vertical="center"/>
    </xf>
    <xf numFmtId="0" fontId="11" fillId="19" borderId="23" xfId="0" applyFont="1" applyFill="1" applyBorder="1" applyAlignment="1">
      <alignment horizontal="center" vertical="center"/>
    </xf>
    <xf numFmtId="0" fontId="11" fillId="19" borderId="0" xfId="0" applyFont="1" applyFill="1" applyBorder="1" applyAlignment="1">
      <alignment horizontal="center" vertical="center"/>
    </xf>
    <xf numFmtId="0" fontId="11" fillId="19" borderId="24" xfId="0" applyFont="1" applyFill="1" applyBorder="1" applyAlignment="1">
      <alignment horizontal="center" vertical="center"/>
    </xf>
    <xf numFmtId="0" fontId="11" fillId="19" borderId="25" xfId="0" applyFont="1" applyFill="1" applyBorder="1" applyAlignment="1">
      <alignment horizontal="center" vertical="center"/>
    </xf>
    <xf numFmtId="0" fontId="11" fillId="19" borderId="26" xfId="0" applyFont="1" applyFill="1" applyBorder="1" applyAlignment="1">
      <alignment horizontal="center" vertical="center"/>
    </xf>
    <xf numFmtId="0" fontId="11" fillId="19" borderId="27" xfId="0" applyFont="1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7" borderId="5" xfId="0" applyFont="1" applyFill="1" applyBorder="1" applyAlignment="1">
      <alignment horizontal="center" vertical="center" wrapText="1"/>
    </xf>
    <xf numFmtId="0" fontId="1" fillId="17" borderId="6" xfId="0" applyFont="1" applyFill="1" applyBorder="1" applyAlignment="1">
      <alignment horizontal="center" vertical="center" wrapText="1"/>
    </xf>
    <xf numFmtId="0" fontId="1" fillId="17" borderId="7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center" vertical="center" wrapText="1"/>
    </xf>
    <xf numFmtId="0" fontId="1" fillId="12" borderId="21" xfId="0" applyFont="1" applyFill="1" applyBorder="1" applyAlignment="1">
      <alignment horizontal="center" vertical="center" wrapText="1"/>
    </xf>
    <xf numFmtId="0" fontId="1" fillId="11" borderId="40" xfId="0" applyFont="1" applyFill="1" applyBorder="1" applyAlignment="1">
      <alignment horizontal="center" vertical="center" wrapText="1"/>
    </xf>
    <xf numFmtId="0" fontId="1" fillId="11" borderId="42" xfId="0" applyFont="1" applyFill="1" applyBorder="1" applyAlignment="1">
      <alignment horizontal="center" vertical="center" wrapText="1"/>
    </xf>
    <xf numFmtId="0" fontId="1" fillId="11" borderId="41" xfId="0" applyFont="1" applyFill="1" applyBorder="1" applyAlignment="1">
      <alignment horizontal="center" vertical="center" wrapText="1"/>
    </xf>
    <xf numFmtId="0" fontId="1" fillId="15" borderId="43" xfId="0" applyFont="1" applyFill="1" applyBorder="1" applyAlignment="1">
      <alignment horizontal="center" vertical="center" wrapText="1"/>
    </xf>
    <xf numFmtId="0" fontId="1" fillId="15" borderId="42" xfId="0" applyFont="1" applyFill="1" applyBorder="1" applyAlignment="1">
      <alignment horizontal="center" vertical="center" wrapText="1"/>
    </xf>
    <xf numFmtId="0" fontId="1" fillId="15" borderId="41" xfId="0" applyFont="1" applyFill="1" applyBorder="1" applyAlignment="1">
      <alignment horizontal="center" vertical="center" wrapText="1"/>
    </xf>
    <xf numFmtId="0" fontId="3" fillId="25" borderId="1" xfId="0" applyFont="1" applyFill="1" applyBorder="1" applyAlignment="1">
      <alignment horizontal="center" vertical="center" wrapText="1"/>
    </xf>
    <xf numFmtId="0" fontId="19" fillId="0" borderId="47" xfId="0" applyFont="1" applyBorder="1" applyAlignment="1">
      <alignment horizontal="left" vertical="center" wrapText="1" indent="2"/>
    </xf>
    <xf numFmtId="0" fontId="19" fillId="0" borderId="30" xfId="0" applyFont="1" applyBorder="1" applyAlignment="1">
      <alignment horizontal="left" vertical="center" wrapText="1" indent="2"/>
    </xf>
    <xf numFmtId="0" fontId="30" fillId="0" borderId="28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" fillId="25" borderId="36" xfId="0" applyFont="1" applyFill="1" applyBorder="1" applyAlignment="1">
      <alignment horizontal="center" vertical="center" wrapText="1"/>
    </xf>
    <xf numFmtId="0" fontId="3" fillId="25" borderId="32" xfId="0" applyFont="1" applyFill="1" applyBorder="1" applyAlignment="1">
      <alignment horizontal="center" vertical="center" wrapText="1"/>
    </xf>
    <xf numFmtId="0" fontId="1" fillId="21" borderId="40" xfId="0" applyFont="1" applyFill="1" applyBorder="1" applyAlignment="1">
      <alignment horizontal="center" vertical="center"/>
    </xf>
    <xf numFmtId="0" fontId="1" fillId="21" borderId="42" xfId="0" applyFont="1" applyFill="1" applyBorder="1" applyAlignment="1">
      <alignment horizontal="center" vertical="center"/>
    </xf>
    <xf numFmtId="0" fontId="1" fillId="21" borderId="41" xfId="0" applyFont="1" applyFill="1" applyBorder="1" applyAlignment="1">
      <alignment horizontal="center" vertical="center"/>
    </xf>
    <xf numFmtId="0" fontId="3" fillId="28" borderId="51" xfId="0" applyFont="1" applyFill="1" applyBorder="1" applyAlignment="1">
      <alignment horizontal="center" vertical="center" wrapText="1"/>
    </xf>
    <xf numFmtId="0" fontId="3" fillId="28" borderId="52" xfId="0" applyFont="1" applyFill="1" applyBorder="1" applyAlignment="1">
      <alignment horizontal="center" vertical="center" wrapText="1"/>
    </xf>
    <xf numFmtId="0" fontId="1" fillId="23" borderId="40" xfId="0" applyFont="1" applyFill="1" applyBorder="1" applyAlignment="1">
      <alignment horizontal="center" vertical="center" wrapText="1"/>
    </xf>
    <xf numFmtId="0" fontId="1" fillId="23" borderId="42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1" fillId="23" borderId="4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3" fillId="26" borderId="9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/>
    </xf>
    <xf numFmtId="0" fontId="3" fillId="24" borderId="1" xfId="0" applyFont="1" applyFill="1" applyBorder="1" applyAlignment="1">
      <alignment horizontal="center" vertical="center"/>
    </xf>
    <xf numFmtId="0" fontId="3" fillId="24" borderId="9" xfId="0" applyFont="1" applyFill="1" applyBorder="1" applyAlignment="1">
      <alignment horizontal="center" vertical="center"/>
    </xf>
    <xf numFmtId="0" fontId="3" fillId="26" borderId="8" xfId="0" applyFont="1" applyFill="1" applyBorder="1" applyAlignment="1">
      <alignment horizontal="center" vertical="center" wrapText="1"/>
    </xf>
    <xf numFmtId="0" fontId="1" fillId="22" borderId="40" xfId="0" applyFont="1" applyFill="1" applyBorder="1" applyAlignment="1">
      <alignment horizontal="center" vertical="center" wrapText="1"/>
    </xf>
    <xf numFmtId="0" fontId="1" fillId="22" borderId="42" xfId="0" applyFont="1" applyFill="1" applyBorder="1" applyAlignment="1">
      <alignment horizontal="center" vertical="center" wrapText="1"/>
    </xf>
    <xf numFmtId="0" fontId="1" fillId="22" borderId="41" xfId="0" applyFont="1" applyFill="1" applyBorder="1" applyAlignment="1">
      <alignment horizontal="center" vertical="center" wrapText="1"/>
    </xf>
    <xf numFmtId="0" fontId="3" fillId="25" borderId="8" xfId="0" applyFont="1" applyFill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" fillId="15" borderId="40" xfId="0" applyFont="1" applyFill="1" applyBorder="1" applyAlignment="1">
      <alignment horizontal="center" vertical="center" wrapText="1"/>
    </xf>
    <xf numFmtId="0" fontId="16" fillId="19" borderId="1" xfId="0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7" fillId="7" borderId="33" xfId="0" applyFont="1" applyFill="1" applyBorder="1" applyAlignment="1">
      <alignment horizontal="center" vertical="center" textRotation="90"/>
    </xf>
    <xf numFmtId="0" fontId="27" fillId="7" borderId="31" xfId="0" applyFont="1" applyFill="1" applyBorder="1" applyAlignment="1">
      <alignment horizontal="center" vertical="center" textRotation="90"/>
    </xf>
    <xf numFmtId="0" fontId="27" fillId="7" borderId="18" xfId="0" applyFont="1" applyFill="1" applyBorder="1" applyAlignment="1">
      <alignment horizontal="center"/>
    </xf>
    <xf numFmtId="0" fontId="27" fillId="7" borderId="19" xfId="0" applyFont="1" applyFill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25" xfId="0" applyFont="1" applyBorder="1" applyAlignment="1">
      <alignment horizontal="center"/>
    </xf>
    <xf numFmtId="0" fontId="24" fillId="0" borderId="26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justify" vertical="center" wrapText="1"/>
    </xf>
    <xf numFmtId="0" fontId="24" fillId="0" borderId="11" xfId="0" applyFont="1" applyBorder="1" applyAlignment="1">
      <alignment horizontal="justify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justify" vertical="center" wrapText="1"/>
    </xf>
    <xf numFmtId="0" fontId="24" fillId="0" borderId="41" xfId="0" applyFont="1" applyBorder="1" applyAlignment="1">
      <alignment horizontal="center" vertical="center" wrapText="1"/>
    </xf>
    <xf numFmtId="0" fontId="3" fillId="24" borderId="1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0" fillId="9" borderId="28" xfId="0" applyFont="1" applyFill="1" applyBorder="1" applyAlignment="1">
      <alignment horizontal="center" vertical="center"/>
    </xf>
    <xf numFmtId="0" fontId="20" fillId="9" borderId="29" xfId="0" applyFont="1" applyFill="1" applyBorder="1" applyAlignment="1">
      <alignment horizontal="center" vertical="center"/>
    </xf>
    <xf numFmtId="0" fontId="19" fillId="0" borderId="28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" fillId="21" borderId="40" xfId="0" applyFont="1" applyFill="1" applyBorder="1" applyAlignment="1">
      <alignment horizontal="center" vertical="center" wrapText="1"/>
    </xf>
    <xf numFmtId="0" fontId="1" fillId="21" borderId="42" xfId="0" applyFont="1" applyFill="1" applyBorder="1" applyAlignment="1">
      <alignment horizontal="center" vertical="center" wrapText="1"/>
    </xf>
    <xf numFmtId="0" fontId="1" fillId="21" borderId="41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297"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D7E5F5"/>
      <color rgb="FF5690D6"/>
      <color rgb="FF4685D2"/>
      <color rgb="FF33CC33"/>
      <color rgb="FF000099"/>
      <color rgb="FF0000FF"/>
      <color rgb="FFA8C6EA"/>
      <color rgb="FFD0E0F4"/>
      <color rgb="FF3278CC"/>
      <color rgb="FFA2D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4" Type="http://schemas.openxmlformats.org/officeDocument/2006/relationships/image" Target="../media/image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321464</xdr:colOff>
      <xdr:row>1</xdr:row>
      <xdr:rowOff>49054</xdr:rowOff>
    </xdr:from>
    <xdr:to>
      <xdr:col>1</xdr:col>
      <xdr:colOff>678656</xdr:colOff>
      <xdr:row>1</xdr:row>
      <xdr:rowOff>476249</xdr:rowOff>
    </xdr:to>
    <xdr:pic>
      <xdr:nvPicPr>
        <xdr:cNvPr id="6" name="Picture 2" descr="Resultado de imagem para logo ufpa">
          <a:extLst>
            <a:ext uri="{FF2B5EF4-FFF2-40B4-BE49-F238E27FC236}">
              <a16:creationId xmlns:a16="http://schemas.microsoft.com/office/drawing/2014/main" xmlns="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5777" y="180023"/>
          <a:ext cx="357192" cy="42719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245839</xdr:rowOff>
    </xdr:from>
    <xdr:to>
      <xdr:col>2</xdr:col>
      <xdr:colOff>483359</xdr:colOff>
      <xdr:row>1</xdr:row>
      <xdr:rowOff>1535907</xdr:rowOff>
    </xdr:to>
    <xdr:pic>
      <xdr:nvPicPr>
        <xdr:cNvPr id="2" name="Picture 2" descr="Resultado de imagem para logo ufpa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3" y="436339"/>
          <a:ext cx="1078671" cy="1290068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16202</xdr:colOff>
      <xdr:row>0</xdr:row>
      <xdr:rowOff>142875</xdr:rowOff>
    </xdr:from>
    <xdr:to>
      <xdr:col>12</xdr:col>
      <xdr:colOff>762000</xdr:colOff>
      <xdr:row>3</xdr:row>
      <xdr:rowOff>478146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97765" y="142875"/>
          <a:ext cx="4293860" cy="244267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12</xdr:col>
      <xdr:colOff>706663</xdr:colOff>
      <xdr:row>0</xdr:row>
      <xdr:rowOff>142875</xdr:rowOff>
    </xdr:from>
    <xdr:to>
      <xdr:col>17</xdr:col>
      <xdr:colOff>1021579</xdr:colOff>
      <xdr:row>3</xdr:row>
      <xdr:rowOff>464344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00000000-0008-0000-1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136288" y="142875"/>
          <a:ext cx="4267791" cy="2428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17</xdr:col>
      <xdr:colOff>985533</xdr:colOff>
      <xdr:row>0</xdr:row>
      <xdr:rowOff>136570</xdr:rowOff>
    </xdr:from>
    <xdr:to>
      <xdr:col>21</xdr:col>
      <xdr:colOff>95251</xdr:colOff>
      <xdr:row>2</xdr:row>
      <xdr:rowOff>86586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="" id="{00000000-0008-0000-1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368033" y="136570"/>
          <a:ext cx="3455499" cy="195026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76199</xdr:rowOff>
    </xdr:from>
    <xdr:to>
      <xdr:col>9</xdr:col>
      <xdr:colOff>485775</xdr:colOff>
      <xdr:row>17</xdr:row>
      <xdr:rowOff>139714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199"/>
          <a:ext cx="5829300" cy="330201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10</xdr:col>
      <xdr:colOff>142875</xdr:colOff>
      <xdr:row>0</xdr:row>
      <xdr:rowOff>66674</xdr:rowOff>
    </xdr:from>
    <xdr:to>
      <xdr:col>19</xdr:col>
      <xdr:colOff>473739</xdr:colOff>
      <xdr:row>17</xdr:row>
      <xdr:rowOff>138881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38875" y="66674"/>
          <a:ext cx="5817264" cy="331070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16</xdr:col>
      <xdr:colOff>396404</xdr:colOff>
      <xdr:row>32</xdr:row>
      <xdr:rowOff>166706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5805" t="24414" r="27525" b="49219"/>
        <a:stretch>
          <a:fillRect/>
        </a:stretch>
      </xdr:blipFill>
      <xdr:spPr bwMode="auto">
        <a:xfrm>
          <a:off x="1828800" y="3619500"/>
          <a:ext cx="8321204" cy="264320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showGridLines="0" zoomScale="120" zoomScaleNormal="120" workbookViewId="0">
      <selection activeCell="F10" sqref="F10"/>
    </sheetView>
  </sheetViews>
  <sheetFormatPr defaultRowHeight="15" x14ac:dyDescent="0.25"/>
  <cols>
    <col min="2" max="2" width="21" customWidth="1"/>
    <col min="3" max="3" width="68.28515625" customWidth="1"/>
    <col min="4" max="4" width="13" customWidth="1"/>
  </cols>
  <sheetData>
    <row r="1" spans="2:4" ht="15.75" thickBot="1" x14ac:dyDescent="0.3"/>
    <row r="2" spans="2:4" ht="20.25" thickBot="1" x14ac:dyDescent="0.35">
      <c r="B2" s="236" t="s">
        <v>119</v>
      </c>
      <c r="C2" s="237"/>
      <c r="D2" s="238"/>
    </row>
    <row r="3" spans="2:4" x14ac:dyDescent="0.25">
      <c r="B3" s="39" t="s">
        <v>0</v>
      </c>
      <c r="C3" s="38" t="s">
        <v>1</v>
      </c>
      <c r="D3" s="40" t="s">
        <v>2</v>
      </c>
    </row>
    <row r="4" spans="2:4" ht="33.75" customHeight="1" x14ac:dyDescent="0.25">
      <c r="B4" s="41" t="s">
        <v>11</v>
      </c>
      <c r="C4" s="2" t="s">
        <v>6</v>
      </c>
      <c r="D4" s="14">
        <v>1</v>
      </c>
    </row>
    <row r="5" spans="2:4" ht="33.75" customHeight="1" x14ac:dyDescent="0.25">
      <c r="B5" s="42" t="s">
        <v>3</v>
      </c>
      <c r="C5" s="2" t="s">
        <v>7</v>
      </c>
      <c r="D5" s="14">
        <v>2</v>
      </c>
    </row>
    <row r="6" spans="2:4" ht="33.75" customHeight="1" x14ac:dyDescent="0.25">
      <c r="B6" s="43" t="s">
        <v>4</v>
      </c>
      <c r="C6" s="2" t="s">
        <v>8</v>
      </c>
      <c r="D6" s="14">
        <v>5</v>
      </c>
    </row>
    <row r="7" spans="2:4" ht="33.75" customHeight="1" x14ac:dyDescent="0.25">
      <c r="B7" s="44" t="s">
        <v>5</v>
      </c>
      <c r="C7" s="2" t="s">
        <v>9</v>
      </c>
      <c r="D7" s="14">
        <v>8</v>
      </c>
    </row>
    <row r="8" spans="2:4" ht="33.75" customHeight="1" thickBot="1" x14ac:dyDescent="0.3">
      <c r="B8" s="45" t="s">
        <v>12</v>
      </c>
      <c r="C8" s="16" t="s">
        <v>10</v>
      </c>
      <c r="D8" s="18">
        <v>10</v>
      </c>
    </row>
  </sheetData>
  <mergeCells count="1">
    <mergeCell ref="B2:D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5"/>
  <sheetViews>
    <sheetView showGridLines="0" zoomScale="90" zoomScaleNormal="9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11" sqref="D11"/>
    </sheetView>
  </sheetViews>
  <sheetFormatPr defaultRowHeight="15" x14ac:dyDescent="0.25"/>
  <cols>
    <col min="1" max="1" width="3.28515625" customWidth="1"/>
    <col min="2" max="2" width="31.28515625" customWidth="1"/>
    <col min="3" max="3" width="17.140625" customWidth="1"/>
    <col min="4" max="4" width="23.140625" customWidth="1"/>
    <col min="5" max="5" width="19.28515625" customWidth="1"/>
    <col min="6" max="6" width="15.5703125" customWidth="1"/>
    <col min="7" max="7" width="9.85546875" customWidth="1"/>
    <col min="8" max="8" width="11.85546875" customWidth="1"/>
    <col min="9" max="9" width="25.42578125" customWidth="1"/>
    <col min="10" max="10" width="13.85546875" customWidth="1"/>
    <col min="11" max="13" width="13" customWidth="1"/>
    <col min="14" max="14" width="17.7109375" customWidth="1"/>
    <col min="15" max="15" width="21.42578125" customWidth="1"/>
    <col min="16" max="22" width="20.42578125" customWidth="1"/>
  </cols>
  <sheetData>
    <row r="1" spans="2:22" ht="15.75" thickBot="1" x14ac:dyDescent="0.3"/>
    <row r="2" spans="2:22" ht="30" customHeight="1" x14ac:dyDescent="0.25">
      <c r="B2" s="35" t="s">
        <v>115</v>
      </c>
      <c r="C2" s="284" t="s">
        <v>182</v>
      </c>
      <c r="D2" s="285"/>
      <c r="E2" s="285"/>
      <c r="F2" s="285"/>
      <c r="G2" s="285"/>
      <c r="H2" s="285"/>
      <c r="I2" s="285"/>
      <c r="J2" s="285"/>
      <c r="K2" s="286"/>
      <c r="M2" s="246" t="s">
        <v>114</v>
      </c>
      <c r="N2" s="247"/>
      <c r="O2" s="247"/>
      <c r="P2" s="247"/>
      <c r="Q2" s="247"/>
      <c r="R2" s="247"/>
      <c r="S2" s="247"/>
      <c r="T2" s="247"/>
      <c r="U2" s="247"/>
      <c r="V2" s="248"/>
    </row>
    <row r="3" spans="2:22" ht="30" customHeight="1" x14ac:dyDescent="0.25">
      <c r="B3" s="36" t="s">
        <v>116</v>
      </c>
      <c r="C3" s="287" t="s">
        <v>183</v>
      </c>
      <c r="D3" s="288"/>
      <c r="E3" s="288"/>
      <c r="F3" s="288"/>
      <c r="G3" s="288"/>
      <c r="H3" s="288"/>
      <c r="I3" s="288"/>
      <c r="J3" s="288"/>
      <c r="K3" s="289"/>
      <c r="M3" s="249"/>
      <c r="N3" s="250"/>
      <c r="O3" s="250"/>
      <c r="P3" s="250"/>
      <c r="Q3" s="250"/>
      <c r="R3" s="250"/>
      <c r="S3" s="250"/>
      <c r="T3" s="250"/>
      <c r="U3" s="250"/>
      <c r="V3" s="251"/>
    </row>
    <row r="4" spans="2:22" ht="30" customHeight="1" x14ac:dyDescent="0.25">
      <c r="B4" s="36" t="s">
        <v>117</v>
      </c>
      <c r="C4" s="287" t="s">
        <v>184</v>
      </c>
      <c r="D4" s="288"/>
      <c r="E4" s="288"/>
      <c r="F4" s="288"/>
      <c r="G4" s="288"/>
      <c r="H4" s="288"/>
      <c r="I4" s="288"/>
      <c r="J4" s="288"/>
      <c r="K4" s="289"/>
      <c r="M4" s="249"/>
      <c r="N4" s="250"/>
      <c r="O4" s="250"/>
      <c r="P4" s="250"/>
      <c r="Q4" s="250"/>
      <c r="R4" s="250"/>
      <c r="S4" s="250"/>
      <c r="T4" s="250"/>
      <c r="U4" s="250"/>
      <c r="V4" s="251"/>
    </row>
    <row r="5" spans="2:22" ht="30" customHeight="1" thickBot="1" x14ac:dyDescent="0.3">
      <c r="B5" s="37" t="s">
        <v>118</v>
      </c>
      <c r="C5" s="290" t="s">
        <v>185</v>
      </c>
      <c r="D5" s="291"/>
      <c r="E5" s="291"/>
      <c r="F5" s="291"/>
      <c r="G5" s="291"/>
      <c r="H5" s="291"/>
      <c r="I5" s="291"/>
      <c r="J5" s="291"/>
      <c r="K5" s="292"/>
      <c r="M5" s="252"/>
      <c r="N5" s="253"/>
      <c r="O5" s="253"/>
      <c r="P5" s="253"/>
      <c r="Q5" s="253"/>
      <c r="R5" s="253"/>
      <c r="S5" s="253"/>
      <c r="T5" s="253"/>
      <c r="U5" s="253"/>
      <c r="V5" s="254"/>
    </row>
    <row r="7" spans="2:22" ht="15.75" thickBot="1" x14ac:dyDescent="0.3"/>
    <row r="8" spans="2:22" ht="30" customHeight="1" x14ac:dyDescent="0.25">
      <c r="B8" s="261" t="s">
        <v>109</v>
      </c>
      <c r="C8" s="262"/>
      <c r="D8" s="262"/>
      <c r="E8" s="263"/>
      <c r="F8" s="264" t="s">
        <v>108</v>
      </c>
      <c r="G8" s="265"/>
      <c r="H8" s="266" t="s">
        <v>107</v>
      </c>
      <c r="I8" s="267"/>
      <c r="J8" s="267"/>
      <c r="K8" s="268"/>
      <c r="L8" s="255" t="s">
        <v>106</v>
      </c>
      <c r="M8" s="256"/>
      <c r="N8" s="256"/>
      <c r="O8" s="257"/>
      <c r="P8" s="258" t="s">
        <v>110</v>
      </c>
      <c r="Q8" s="259"/>
      <c r="R8" s="259"/>
      <c r="S8" s="259"/>
      <c r="T8" s="259"/>
      <c r="U8" s="259"/>
      <c r="V8" s="260"/>
    </row>
    <row r="9" spans="2:22" ht="45" x14ac:dyDescent="0.25">
      <c r="B9" s="19" t="s">
        <v>88</v>
      </c>
      <c r="C9" s="20" t="s">
        <v>89</v>
      </c>
      <c r="D9" s="20" t="s">
        <v>90</v>
      </c>
      <c r="E9" s="21" t="s">
        <v>91</v>
      </c>
      <c r="F9" s="22" t="s">
        <v>92</v>
      </c>
      <c r="G9" s="23" t="s">
        <v>93</v>
      </c>
      <c r="H9" s="27" t="s">
        <v>94</v>
      </c>
      <c r="I9" s="26" t="s">
        <v>111</v>
      </c>
      <c r="J9" s="26" t="s">
        <v>112</v>
      </c>
      <c r="K9" s="28" t="s">
        <v>95</v>
      </c>
      <c r="L9" s="30" t="s">
        <v>96</v>
      </c>
      <c r="M9" s="29" t="s">
        <v>97</v>
      </c>
      <c r="N9" s="29" t="s">
        <v>113</v>
      </c>
      <c r="O9" s="31" t="s">
        <v>98</v>
      </c>
      <c r="P9" s="33" t="s">
        <v>99</v>
      </c>
      <c r="Q9" s="32" t="s">
        <v>100</v>
      </c>
      <c r="R9" s="32" t="s">
        <v>101</v>
      </c>
      <c r="S9" s="32" t="s">
        <v>102</v>
      </c>
      <c r="T9" s="32" t="s">
        <v>103</v>
      </c>
      <c r="U9" s="32" t="s">
        <v>104</v>
      </c>
      <c r="V9" s="34" t="s">
        <v>105</v>
      </c>
    </row>
    <row r="10" spans="2:22" ht="90" x14ac:dyDescent="0.25">
      <c r="B10" s="88" t="s">
        <v>125</v>
      </c>
      <c r="C10" s="86" t="s">
        <v>136</v>
      </c>
      <c r="D10" s="86" t="s">
        <v>139</v>
      </c>
      <c r="E10" s="87" t="s">
        <v>143</v>
      </c>
      <c r="F10" s="103">
        <v>8</v>
      </c>
      <c r="G10" s="104">
        <v>10</v>
      </c>
      <c r="H10" s="103">
        <f t="shared" ref="H10:H15" si="0">F10*G10</f>
        <v>80</v>
      </c>
      <c r="I10" s="86" t="s">
        <v>150</v>
      </c>
      <c r="J10" s="105">
        <v>0.8</v>
      </c>
      <c r="K10" s="104">
        <f>H10*J10</f>
        <v>64</v>
      </c>
      <c r="L10" s="106" t="s">
        <v>155</v>
      </c>
      <c r="M10" s="107" t="s">
        <v>156</v>
      </c>
      <c r="N10" s="105" t="s">
        <v>161</v>
      </c>
      <c r="O10" s="108" t="s">
        <v>151</v>
      </c>
      <c r="P10" s="85" t="s">
        <v>167</v>
      </c>
      <c r="Q10" s="86" t="s">
        <v>168</v>
      </c>
      <c r="R10" s="86" t="s">
        <v>177</v>
      </c>
      <c r="S10" s="86" t="s">
        <v>135</v>
      </c>
      <c r="T10" s="86" t="s">
        <v>178</v>
      </c>
      <c r="U10" s="86" t="s">
        <v>179</v>
      </c>
      <c r="V10" s="87" t="s">
        <v>180</v>
      </c>
    </row>
    <row r="11" spans="2:22" ht="75" x14ac:dyDescent="0.25">
      <c r="B11" s="85" t="s">
        <v>126</v>
      </c>
      <c r="C11" s="86" t="s">
        <v>136</v>
      </c>
      <c r="D11" s="86" t="s">
        <v>140</v>
      </c>
      <c r="E11" s="87" t="s">
        <v>144</v>
      </c>
      <c r="F11" s="103">
        <v>10</v>
      </c>
      <c r="G11" s="104">
        <v>8</v>
      </c>
      <c r="H11" s="103">
        <f t="shared" si="0"/>
        <v>80</v>
      </c>
      <c r="I11" s="86" t="s">
        <v>149</v>
      </c>
      <c r="J11" s="105">
        <v>0.4</v>
      </c>
      <c r="K11" s="104">
        <f>H11*J11</f>
        <v>32</v>
      </c>
      <c r="L11" s="106" t="s">
        <v>155</v>
      </c>
      <c r="M11" s="109" t="s">
        <v>158</v>
      </c>
      <c r="N11" s="105" t="s">
        <v>163</v>
      </c>
      <c r="O11" s="87" t="s">
        <v>162</v>
      </c>
      <c r="P11" s="85" t="s">
        <v>167</v>
      </c>
      <c r="Q11" s="86" t="s">
        <v>168</v>
      </c>
      <c r="R11" s="86" t="s">
        <v>173</v>
      </c>
      <c r="S11" s="86" t="s">
        <v>135</v>
      </c>
      <c r="T11" s="86" t="s">
        <v>174</v>
      </c>
      <c r="U11" s="86" t="s">
        <v>134</v>
      </c>
      <c r="V11" s="87" t="s">
        <v>175</v>
      </c>
    </row>
    <row r="12" spans="2:22" ht="98.25" customHeight="1" x14ac:dyDescent="0.25">
      <c r="B12" s="85" t="s">
        <v>127</v>
      </c>
      <c r="C12" s="86" t="s">
        <v>136</v>
      </c>
      <c r="D12" s="86" t="s">
        <v>141</v>
      </c>
      <c r="E12" s="87" t="s">
        <v>145</v>
      </c>
      <c r="F12" s="103">
        <v>5</v>
      </c>
      <c r="G12" s="104">
        <v>8</v>
      </c>
      <c r="H12" s="103">
        <f t="shared" si="0"/>
        <v>40</v>
      </c>
      <c r="I12" s="86" t="s">
        <v>152</v>
      </c>
      <c r="J12" s="105">
        <v>1</v>
      </c>
      <c r="K12" s="104">
        <f>H12*J12</f>
        <v>40</v>
      </c>
      <c r="L12" s="110" t="s">
        <v>156</v>
      </c>
      <c r="M12" s="107" t="s">
        <v>156</v>
      </c>
      <c r="N12" s="105" t="s">
        <v>164</v>
      </c>
      <c r="O12" s="87" t="s">
        <v>165</v>
      </c>
      <c r="P12" s="85" t="s">
        <v>167</v>
      </c>
      <c r="Q12" s="86" t="s">
        <v>168</v>
      </c>
      <c r="R12" s="86" t="s">
        <v>171</v>
      </c>
      <c r="S12" s="86" t="s">
        <v>135</v>
      </c>
      <c r="T12" s="86" t="s">
        <v>172</v>
      </c>
      <c r="U12" s="86" t="s">
        <v>134</v>
      </c>
      <c r="V12" s="87" t="s">
        <v>181</v>
      </c>
    </row>
    <row r="13" spans="2:22" ht="75.75" customHeight="1" x14ac:dyDescent="0.25">
      <c r="B13" s="88" t="s">
        <v>128</v>
      </c>
      <c r="C13" s="89" t="s">
        <v>137</v>
      </c>
      <c r="D13" s="86" t="s">
        <v>131</v>
      </c>
      <c r="E13" s="90" t="s">
        <v>146</v>
      </c>
      <c r="F13" s="111">
        <v>1</v>
      </c>
      <c r="G13" s="112">
        <v>8</v>
      </c>
      <c r="H13" s="103">
        <f t="shared" si="0"/>
        <v>8</v>
      </c>
      <c r="I13" s="86" t="s">
        <v>152</v>
      </c>
      <c r="J13" s="113">
        <v>1</v>
      </c>
      <c r="K13" s="104">
        <f>H13*J13</f>
        <v>8</v>
      </c>
      <c r="L13" s="114" t="s">
        <v>157</v>
      </c>
      <c r="M13" s="115" t="s">
        <v>157</v>
      </c>
      <c r="N13" s="113" t="s">
        <v>79</v>
      </c>
      <c r="O13" s="87" t="s">
        <v>166</v>
      </c>
      <c r="P13" s="85" t="s">
        <v>170</v>
      </c>
      <c r="Q13" s="86" t="s">
        <v>160</v>
      </c>
      <c r="R13" s="86" t="s">
        <v>160</v>
      </c>
      <c r="S13" s="86" t="s">
        <v>160</v>
      </c>
      <c r="T13" s="86" t="s">
        <v>160</v>
      </c>
      <c r="U13" s="86" t="s">
        <v>160</v>
      </c>
      <c r="V13" s="90" t="s">
        <v>160</v>
      </c>
    </row>
    <row r="14" spans="2:22" ht="132.75" customHeight="1" x14ac:dyDescent="0.25">
      <c r="B14" s="88" t="s">
        <v>129</v>
      </c>
      <c r="C14" s="89" t="s">
        <v>136</v>
      </c>
      <c r="D14" s="89" t="s">
        <v>142</v>
      </c>
      <c r="E14" s="90" t="s">
        <v>147</v>
      </c>
      <c r="F14" s="111">
        <v>2</v>
      </c>
      <c r="G14" s="112">
        <v>10</v>
      </c>
      <c r="H14" s="103">
        <f t="shared" si="0"/>
        <v>20</v>
      </c>
      <c r="I14" s="89" t="s">
        <v>159</v>
      </c>
      <c r="J14" s="113">
        <v>0.2</v>
      </c>
      <c r="K14" s="104">
        <f>H14*J14</f>
        <v>4</v>
      </c>
      <c r="L14" s="116" t="s">
        <v>158</v>
      </c>
      <c r="M14" s="115" t="s">
        <v>157</v>
      </c>
      <c r="N14" s="113" t="s">
        <v>79</v>
      </c>
      <c r="O14" s="87" t="s">
        <v>160</v>
      </c>
      <c r="P14" s="85" t="s">
        <v>170</v>
      </c>
      <c r="Q14" s="86" t="s">
        <v>160</v>
      </c>
      <c r="R14" s="86" t="s">
        <v>160</v>
      </c>
      <c r="S14" s="86" t="s">
        <v>160</v>
      </c>
      <c r="T14" s="86" t="s">
        <v>160</v>
      </c>
      <c r="U14" s="86" t="s">
        <v>160</v>
      </c>
      <c r="V14" s="90" t="s">
        <v>160</v>
      </c>
    </row>
    <row r="15" spans="2:22" ht="90" customHeight="1" thickBot="1" x14ac:dyDescent="0.3">
      <c r="B15" s="91" t="s">
        <v>130</v>
      </c>
      <c r="C15" s="92" t="s">
        <v>138</v>
      </c>
      <c r="D15" s="92" t="s">
        <v>132</v>
      </c>
      <c r="E15" s="93" t="s">
        <v>148</v>
      </c>
      <c r="F15" s="117">
        <v>5</v>
      </c>
      <c r="G15" s="118">
        <v>5</v>
      </c>
      <c r="H15" s="117">
        <f t="shared" si="0"/>
        <v>25</v>
      </c>
      <c r="I15" s="92" t="s">
        <v>153</v>
      </c>
      <c r="J15" s="119">
        <v>1</v>
      </c>
      <c r="K15" s="118">
        <f>J15*H15</f>
        <v>25</v>
      </c>
      <c r="L15" s="120" t="s">
        <v>158</v>
      </c>
      <c r="M15" s="121" t="s">
        <v>158</v>
      </c>
      <c r="N15" s="119" t="s">
        <v>163</v>
      </c>
      <c r="O15" s="118" t="s">
        <v>154</v>
      </c>
      <c r="P15" s="91" t="s">
        <v>167</v>
      </c>
      <c r="Q15" s="92" t="s">
        <v>168</v>
      </c>
      <c r="R15" s="92" t="s">
        <v>133</v>
      </c>
      <c r="S15" s="92" t="s">
        <v>135</v>
      </c>
      <c r="T15" s="92" t="s">
        <v>176</v>
      </c>
      <c r="U15" s="92" t="s">
        <v>134</v>
      </c>
      <c r="V15" s="93" t="s">
        <v>169</v>
      </c>
    </row>
  </sheetData>
  <mergeCells count="10">
    <mergeCell ref="B8:E8"/>
    <mergeCell ref="F8:G8"/>
    <mergeCell ref="H8:K8"/>
    <mergeCell ref="L8:O8"/>
    <mergeCell ref="P8:V8"/>
    <mergeCell ref="C2:K2"/>
    <mergeCell ref="M2:V5"/>
    <mergeCell ref="C3:K3"/>
    <mergeCell ref="C4:K4"/>
    <mergeCell ref="C5:K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5"/>
  <sheetViews>
    <sheetView showGridLines="0" view="pageBreakPreview" zoomScale="60" zoomScaleNormal="8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10" sqref="B10"/>
    </sheetView>
  </sheetViews>
  <sheetFormatPr defaultRowHeight="15" x14ac:dyDescent="0.25"/>
  <cols>
    <col min="1" max="1" width="3.28515625" customWidth="1"/>
    <col min="2" max="2" width="31.28515625" customWidth="1"/>
    <col min="3" max="3" width="17.140625" customWidth="1"/>
    <col min="4" max="4" width="23.140625" customWidth="1"/>
    <col min="5" max="5" width="19.28515625" customWidth="1"/>
    <col min="6" max="6" width="15.5703125" customWidth="1"/>
    <col min="7" max="7" width="9.85546875" customWidth="1"/>
    <col min="8" max="8" width="11.85546875" customWidth="1"/>
    <col min="9" max="9" width="25.42578125" customWidth="1"/>
    <col min="10" max="11" width="13.85546875" customWidth="1"/>
    <col min="12" max="14" width="13" customWidth="1"/>
    <col min="15" max="15" width="17.7109375" customWidth="1"/>
    <col min="16" max="16" width="21.42578125" customWidth="1"/>
    <col min="17" max="23" width="20.42578125" customWidth="1"/>
  </cols>
  <sheetData>
    <row r="1" spans="2:23" ht="15.75" thickBot="1" x14ac:dyDescent="0.3"/>
    <row r="2" spans="2:23" ht="30" customHeight="1" x14ac:dyDescent="0.25">
      <c r="B2" s="35" t="s">
        <v>115</v>
      </c>
      <c r="C2" s="275" t="s">
        <v>182</v>
      </c>
      <c r="D2" s="276"/>
      <c r="E2" s="276"/>
      <c r="F2" s="276"/>
      <c r="G2" s="276"/>
      <c r="H2" s="276"/>
      <c r="I2" s="276"/>
      <c r="J2" s="276"/>
      <c r="K2" s="276"/>
      <c r="L2" s="277"/>
      <c r="N2" s="246" t="s">
        <v>114</v>
      </c>
      <c r="O2" s="247"/>
      <c r="P2" s="247"/>
      <c r="Q2" s="247"/>
      <c r="R2" s="247"/>
      <c r="S2" s="247"/>
      <c r="T2" s="247"/>
      <c r="U2" s="247"/>
      <c r="V2" s="247"/>
      <c r="W2" s="248"/>
    </row>
    <row r="3" spans="2:23" ht="30" customHeight="1" x14ac:dyDescent="0.25">
      <c r="B3" s="36" t="s">
        <v>116</v>
      </c>
      <c r="C3" s="278" t="s">
        <v>183</v>
      </c>
      <c r="D3" s="279"/>
      <c r="E3" s="279"/>
      <c r="F3" s="279"/>
      <c r="G3" s="279"/>
      <c r="H3" s="279"/>
      <c r="I3" s="279"/>
      <c r="J3" s="279"/>
      <c r="K3" s="279"/>
      <c r="L3" s="280"/>
      <c r="N3" s="249"/>
      <c r="O3" s="250"/>
      <c r="P3" s="250"/>
      <c r="Q3" s="250"/>
      <c r="R3" s="250"/>
      <c r="S3" s="250"/>
      <c r="T3" s="250"/>
      <c r="U3" s="250"/>
      <c r="V3" s="250"/>
      <c r="W3" s="251"/>
    </row>
    <row r="4" spans="2:23" ht="30" customHeight="1" x14ac:dyDescent="0.25">
      <c r="B4" s="36" t="s">
        <v>117</v>
      </c>
      <c r="C4" s="278" t="s">
        <v>184</v>
      </c>
      <c r="D4" s="279"/>
      <c r="E4" s="279"/>
      <c r="F4" s="279"/>
      <c r="G4" s="279"/>
      <c r="H4" s="279"/>
      <c r="I4" s="279"/>
      <c r="J4" s="279"/>
      <c r="K4" s="279"/>
      <c r="L4" s="280"/>
      <c r="N4" s="249"/>
      <c r="O4" s="250"/>
      <c r="P4" s="250"/>
      <c r="Q4" s="250"/>
      <c r="R4" s="250"/>
      <c r="S4" s="250"/>
      <c r="T4" s="250"/>
      <c r="U4" s="250"/>
      <c r="V4" s="250"/>
      <c r="W4" s="251"/>
    </row>
    <row r="5" spans="2:23" ht="30" customHeight="1" thickBot="1" x14ac:dyDescent="0.3">
      <c r="B5" s="37" t="s">
        <v>118</v>
      </c>
      <c r="C5" s="281" t="s">
        <v>185</v>
      </c>
      <c r="D5" s="282"/>
      <c r="E5" s="282"/>
      <c r="F5" s="282"/>
      <c r="G5" s="282"/>
      <c r="H5" s="282"/>
      <c r="I5" s="282"/>
      <c r="J5" s="282"/>
      <c r="K5" s="282"/>
      <c r="L5" s="283"/>
      <c r="N5" s="252"/>
      <c r="O5" s="253"/>
      <c r="P5" s="253"/>
      <c r="Q5" s="253"/>
      <c r="R5" s="253"/>
      <c r="S5" s="253"/>
      <c r="T5" s="253"/>
      <c r="U5" s="253"/>
      <c r="V5" s="253"/>
      <c r="W5" s="254"/>
    </row>
    <row r="7" spans="2:23" ht="15.75" thickBot="1" x14ac:dyDescent="0.3"/>
    <row r="8" spans="2:23" ht="30" customHeight="1" x14ac:dyDescent="0.25">
      <c r="B8" s="261" t="s">
        <v>109</v>
      </c>
      <c r="C8" s="262"/>
      <c r="D8" s="262"/>
      <c r="E8" s="263"/>
      <c r="F8" s="294" t="s">
        <v>108</v>
      </c>
      <c r="G8" s="295"/>
      <c r="H8" s="296" t="s">
        <v>107</v>
      </c>
      <c r="I8" s="297"/>
      <c r="J8" s="297"/>
      <c r="K8" s="297"/>
      <c r="L8" s="298"/>
      <c r="M8" s="299" t="s">
        <v>106</v>
      </c>
      <c r="N8" s="300"/>
      <c r="O8" s="300"/>
      <c r="P8" s="301"/>
      <c r="Q8" s="259" t="s">
        <v>110</v>
      </c>
      <c r="R8" s="259"/>
      <c r="S8" s="259"/>
      <c r="T8" s="259"/>
      <c r="U8" s="259"/>
      <c r="V8" s="259"/>
      <c r="W8" s="260"/>
    </row>
    <row r="9" spans="2:23" ht="45" x14ac:dyDescent="0.25">
      <c r="B9" s="19" t="s">
        <v>88</v>
      </c>
      <c r="C9" s="20" t="s">
        <v>89</v>
      </c>
      <c r="D9" s="20" t="s">
        <v>90</v>
      </c>
      <c r="E9" s="122" t="s">
        <v>91</v>
      </c>
      <c r="F9" s="22" t="s">
        <v>92</v>
      </c>
      <c r="G9" s="133" t="s">
        <v>93</v>
      </c>
      <c r="H9" s="27" t="s">
        <v>94</v>
      </c>
      <c r="I9" s="26" t="s">
        <v>111</v>
      </c>
      <c r="J9" s="293" t="s">
        <v>112</v>
      </c>
      <c r="K9" s="293"/>
      <c r="L9" s="28" t="s">
        <v>95</v>
      </c>
      <c r="M9" s="134" t="s">
        <v>96</v>
      </c>
      <c r="N9" s="29" t="s">
        <v>97</v>
      </c>
      <c r="O9" s="29" t="s">
        <v>113</v>
      </c>
      <c r="P9" s="31" t="s">
        <v>98</v>
      </c>
      <c r="Q9" s="130" t="s">
        <v>99</v>
      </c>
      <c r="R9" s="32" t="s">
        <v>100</v>
      </c>
      <c r="S9" s="32" t="s">
        <v>101</v>
      </c>
      <c r="T9" s="32" t="s">
        <v>102</v>
      </c>
      <c r="U9" s="32" t="s">
        <v>103</v>
      </c>
      <c r="V9" s="32" t="s">
        <v>104</v>
      </c>
      <c r="W9" s="34" t="s">
        <v>105</v>
      </c>
    </row>
    <row r="10" spans="2:23" ht="90" x14ac:dyDescent="0.25">
      <c r="B10" s="79" t="s">
        <v>125</v>
      </c>
      <c r="C10" s="77" t="s">
        <v>136</v>
      </c>
      <c r="D10" s="77" t="s">
        <v>139</v>
      </c>
      <c r="E10" s="123" t="s">
        <v>143</v>
      </c>
      <c r="F10" s="24">
        <v>8</v>
      </c>
      <c r="G10" s="128">
        <v>10</v>
      </c>
      <c r="H10" s="24">
        <f>IF(G10=0,"",F10*G10)</f>
        <v>80</v>
      </c>
      <c r="I10" s="2" t="s">
        <v>150</v>
      </c>
      <c r="J10" s="1">
        <v>0.8</v>
      </c>
      <c r="K10" s="1" t="str">
        <f>IF(J10=1,"Inexistente",IF(J10=0.8,"Fraco",IF(J10=0.6,"Mediano",IF(J10=0.4,"Satisfatório",IF(J10=0.2,"Forte",0)))))</f>
        <v>Fraco</v>
      </c>
      <c r="L10" s="14">
        <f>IF(G10=0,"",H10*J10)</f>
        <v>64</v>
      </c>
      <c r="M10" s="126" t="str">
        <f>IF(G10=0,"",IF(H10&lt;9.99,"RB",IF(H10&lt;39.99,"RM",IF(H10&lt;79.99,"RA",IF(H10&lt;101,"RE")))))</f>
        <v>RE</v>
      </c>
      <c r="N10" s="1" t="str">
        <f>IF(G10=0,"",IF(L10&lt;9.99,"RB",IF(L10&lt;39.99,"RM",IF(L10&lt;79.99,"RA",IF(L10&lt;101,"RE")))))</f>
        <v>RA</v>
      </c>
      <c r="O10" s="1" t="s">
        <v>161</v>
      </c>
      <c r="P10" s="94" t="s">
        <v>151</v>
      </c>
      <c r="Q10" s="131" t="s">
        <v>167</v>
      </c>
      <c r="R10" s="2" t="s">
        <v>168</v>
      </c>
      <c r="S10" s="2" t="s">
        <v>177</v>
      </c>
      <c r="T10" s="2" t="s">
        <v>135</v>
      </c>
      <c r="U10" s="2" t="s">
        <v>178</v>
      </c>
      <c r="V10" s="2" t="s">
        <v>179</v>
      </c>
      <c r="W10" s="67" t="s">
        <v>180</v>
      </c>
    </row>
    <row r="11" spans="2:23" ht="75" x14ac:dyDescent="0.25">
      <c r="B11" s="76" t="s">
        <v>126</v>
      </c>
      <c r="C11" s="77" t="s">
        <v>136</v>
      </c>
      <c r="D11" s="77" t="s">
        <v>140</v>
      </c>
      <c r="E11" s="123" t="s">
        <v>144</v>
      </c>
      <c r="F11" s="24">
        <v>10</v>
      </c>
      <c r="G11" s="128">
        <v>8</v>
      </c>
      <c r="H11" s="24">
        <f>IF(G11=0,"",F11*G11)</f>
        <v>80</v>
      </c>
      <c r="I11" s="2" t="s">
        <v>149</v>
      </c>
      <c r="J11" s="1">
        <v>0.4</v>
      </c>
      <c r="K11" s="1" t="str">
        <f t="shared" ref="K11:K14" si="0">IF(J11=1,"Inexistente",IF(J11=0.8,"Fraco",IF(J11=0.6,"Mediano",IF(J11=0.4,"Satisfatório",IF(J11=0.2,"Forte",0)))))</f>
        <v>Satisfatório</v>
      </c>
      <c r="L11" s="14">
        <f t="shared" ref="L11:L15" si="1">IF(G11=0,"",H11*J11)</f>
        <v>32</v>
      </c>
      <c r="M11" s="126" t="str">
        <f t="shared" ref="M11:M15" si="2">IF(G11=0,"",IF(H11&lt;9.99,"RB",IF(H11&lt;39.99,"RM",IF(H11&lt;79.99,"RA",IF(H11&lt;101,"RE")))))</f>
        <v>RE</v>
      </c>
      <c r="N11" s="1" t="str">
        <f t="shared" ref="N11:N15" si="3">IF(G11=0,"",IF(L11&lt;9.99,"RB",IF(L11&lt;39.99,"RM",IF(L11&lt;79.99,"RA",IF(L11&lt;101,"RE")))))</f>
        <v>RM</v>
      </c>
      <c r="O11" s="1" t="s">
        <v>163</v>
      </c>
      <c r="P11" s="67" t="s">
        <v>162</v>
      </c>
      <c r="Q11" s="131" t="s">
        <v>167</v>
      </c>
      <c r="R11" s="2" t="s">
        <v>168</v>
      </c>
      <c r="S11" s="2" t="s">
        <v>173</v>
      </c>
      <c r="T11" s="2" t="s">
        <v>135</v>
      </c>
      <c r="U11" s="2" t="s">
        <v>174</v>
      </c>
      <c r="V11" s="2" t="s">
        <v>134</v>
      </c>
      <c r="W11" s="67" t="s">
        <v>175</v>
      </c>
    </row>
    <row r="12" spans="2:23" ht="98.25" customHeight="1" x14ac:dyDescent="0.25">
      <c r="B12" s="76" t="s">
        <v>127</v>
      </c>
      <c r="C12" s="77" t="s">
        <v>136</v>
      </c>
      <c r="D12" s="77" t="s">
        <v>141</v>
      </c>
      <c r="E12" s="123" t="s">
        <v>145</v>
      </c>
      <c r="F12" s="24">
        <v>5</v>
      </c>
      <c r="G12" s="128">
        <v>8</v>
      </c>
      <c r="H12" s="24">
        <f>IF(G12=0,"",F12*G12)</f>
        <v>40</v>
      </c>
      <c r="I12" s="2" t="s">
        <v>152</v>
      </c>
      <c r="J12" s="1">
        <v>1</v>
      </c>
      <c r="K12" s="1" t="str">
        <f t="shared" si="0"/>
        <v>Inexistente</v>
      </c>
      <c r="L12" s="14">
        <f t="shared" si="1"/>
        <v>40</v>
      </c>
      <c r="M12" s="126" t="str">
        <f t="shared" si="2"/>
        <v>RA</v>
      </c>
      <c r="N12" s="1" t="str">
        <f t="shared" si="3"/>
        <v>RA</v>
      </c>
      <c r="O12" s="1" t="s">
        <v>164</v>
      </c>
      <c r="P12" s="67" t="s">
        <v>165</v>
      </c>
      <c r="Q12" s="131" t="s">
        <v>167</v>
      </c>
      <c r="R12" s="2" t="s">
        <v>168</v>
      </c>
      <c r="S12" s="2" t="s">
        <v>171</v>
      </c>
      <c r="T12" s="2" t="s">
        <v>135</v>
      </c>
      <c r="U12" s="2" t="s">
        <v>172</v>
      </c>
      <c r="V12" s="2" t="s">
        <v>134</v>
      </c>
      <c r="W12" s="67" t="s">
        <v>181</v>
      </c>
    </row>
    <row r="13" spans="2:23" ht="75.75" customHeight="1" x14ac:dyDescent="0.25">
      <c r="B13" s="79" t="s">
        <v>128</v>
      </c>
      <c r="C13" s="80" t="s">
        <v>137</v>
      </c>
      <c r="D13" s="77" t="s">
        <v>131</v>
      </c>
      <c r="E13" s="124" t="s">
        <v>146</v>
      </c>
      <c r="F13" s="24">
        <v>1</v>
      </c>
      <c r="G13" s="128">
        <v>8</v>
      </c>
      <c r="H13" s="24">
        <f>IF(G13=0,"",F13*G13)</f>
        <v>8</v>
      </c>
      <c r="I13" s="2" t="s">
        <v>152</v>
      </c>
      <c r="J13" s="1">
        <v>1</v>
      </c>
      <c r="K13" s="1" t="str">
        <f t="shared" si="0"/>
        <v>Inexistente</v>
      </c>
      <c r="L13" s="14">
        <f t="shared" si="1"/>
        <v>8</v>
      </c>
      <c r="M13" s="126" t="str">
        <f t="shared" si="2"/>
        <v>RB</v>
      </c>
      <c r="N13" s="1" t="str">
        <f t="shared" si="3"/>
        <v>RB</v>
      </c>
      <c r="O13" s="1" t="s">
        <v>79</v>
      </c>
      <c r="P13" s="67" t="s">
        <v>166</v>
      </c>
      <c r="Q13" s="131" t="s">
        <v>170</v>
      </c>
      <c r="R13" s="2" t="s">
        <v>160</v>
      </c>
      <c r="S13" s="2" t="s">
        <v>160</v>
      </c>
      <c r="T13" s="2" t="s">
        <v>160</v>
      </c>
      <c r="U13" s="2" t="s">
        <v>160</v>
      </c>
      <c r="V13" s="2" t="s">
        <v>160</v>
      </c>
      <c r="W13" s="75" t="s">
        <v>160</v>
      </c>
    </row>
    <row r="14" spans="2:23" ht="132.75" customHeight="1" x14ac:dyDescent="0.25">
      <c r="B14" s="79" t="s">
        <v>129</v>
      </c>
      <c r="C14" s="80" t="s">
        <v>136</v>
      </c>
      <c r="D14" s="80" t="s">
        <v>142</v>
      </c>
      <c r="E14" s="124" t="s">
        <v>147</v>
      </c>
      <c r="F14" s="24">
        <v>2</v>
      </c>
      <c r="G14" s="128">
        <v>10</v>
      </c>
      <c r="H14" s="24">
        <f t="shared" ref="H14:H15" si="4">IF(G14=0,"",F14*G14)</f>
        <v>20</v>
      </c>
      <c r="I14" s="2" t="s">
        <v>159</v>
      </c>
      <c r="J14" s="1">
        <v>0.2</v>
      </c>
      <c r="K14" s="1" t="str">
        <f t="shared" si="0"/>
        <v>Forte</v>
      </c>
      <c r="L14" s="14">
        <f t="shared" si="1"/>
        <v>4</v>
      </c>
      <c r="M14" s="126" t="str">
        <f t="shared" si="2"/>
        <v>RM</v>
      </c>
      <c r="N14" s="1" t="str">
        <f t="shared" si="3"/>
        <v>RB</v>
      </c>
      <c r="O14" s="1" t="s">
        <v>79</v>
      </c>
      <c r="P14" s="67" t="s">
        <v>160</v>
      </c>
      <c r="Q14" s="131" t="s">
        <v>170</v>
      </c>
      <c r="R14" s="2" t="s">
        <v>160</v>
      </c>
      <c r="S14" s="2" t="s">
        <v>160</v>
      </c>
      <c r="T14" s="2" t="s">
        <v>160</v>
      </c>
      <c r="U14" s="2" t="s">
        <v>160</v>
      </c>
      <c r="V14" s="2" t="s">
        <v>160</v>
      </c>
      <c r="W14" s="75" t="s">
        <v>160</v>
      </c>
    </row>
    <row r="15" spans="2:23" ht="90" customHeight="1" thickBot="1" x14ac:dyDescent="0.3">
      <c r="B15" s="82" t="s">
        <v>130</v>
      </c>
      <c r="C15" s="83" t="s">
        <v>138</v>
      </c>
      <c r="D15" s="83" t="s">
        <v>132</v>
      </c>
      <c r="E15" s="125" t="s">
        <v>148</v>
      </c>
      <c r="F15" s="25">
        <v>5</v>
      </c>
      <c r="G15" s="129">
        <v>5</v>
      </c>
      <c r="H15" s="25">
        <f t="shared" si="4"/>
        <v>25</v>
      </c>
      <c r="I15" s="16" t="s">
        <v>153</v>
      </c>
      <c r="J15" s="17">
        <v>1</v>
      </c>
      <c r="K15" s="17" t="str">
        <f>IF(J15=1,"Inexistente",IF(J15=0.8,"Fraco",IF(J15=0.6,"Mediano",IF(J15=0.4,"Satisfatório",IF(J15=0.2,"Forte",0)))))</f>
        <v>Inexistente</v>
      </c>
      <c r="L15" s="18">
        <f t="shared" si="1"/>
        <v>25</v>
      </c>
      <c r="M15" s="127" t="str">
        <f t="shared" si="2"/>
        <v>RM</v>
      </c>
      <c r="N15" s="17" t="str">
        <f t="shared" si="3"/>
        <v>RM</v>
      </c>
      <c r="O15" s="17" t="s">
        <v>163</v>
      </c>
      <c r="P15" s="18" t="s">
        <v>154</v>
      </c>
      <c r="Q15" s="132" t="s">
        <v>167</v>
      </c>
      <c r="R15" s="16" t="s">
        <v>168</v>
      </c>
      <c r="S15" s="16" t="s">
        <v>133</v>
      </c>
      <c r="T15" s="16" t="s">
        <v>135</v>
      </c>
      <c r="U15" s="16" t="s">
        <v>176</v>
      </c>
      <c r="V15" s="16" t="s">
        <v>134</v>
      </c>
      <c r="W15" s="69" t="s">
        <v>169</v>
      </c>
    </row>
  </sheetData>
  <mergeCells count="11">
    <mergeCell ref="J9:K9"/>
    <mergeCell ref="C2:L2"/>
    <mergeCell ref="N2:W5"/>
    <mergeCell ref="C3:L3"/>
    <mergeCell ref="C4:L4"/>
    <mergeCell ref="C5:L5"/>
    <mergeCell ref="B8:E8"/>
    <mergeCell ref="F8:G8"/>
    <mergeCell ref="H8:L8"/>
    <mergeCell ref="M8:P8"/>
    <mergeCell ref="Q8:W8"/>
  </mergeCells>
  <conditionalFormatting sqref="F10">
    <cfRule type="cellIs" dxfId="296" priority="77" operator="equal">
      <formula>1</formula>
    </cfRule>
    <cfRule type="cellIs" dxfId="295" priority="78" operator="equal">
      <formula>2</formula>
    </cfRule>
    <cfRule type="cellIs" dxfId="294" priority="79" operator="equal">
      <formula>5</formula>
    </cfRule>
    <cfRule type="cellIs" dxfId="293" priority="80" operator="equal">
      <formula>8</formula>
    </cfRule>
    <cfRule type="cellIs" dxfId="292" priority="81" operator="equal">
      <formula>10</formula>
    </cfRule>
  </conditionalFormatting>
  <conditionalFormatting sqref="F11:F15">
    <cfRule type="cellIs" dxfId="291" priority="72" operator="equal">
      <formula>10</formula>
    </cfRule>
    <cfRule type="cellIs" dxfId="290" priority="73" operator="equal">
      <formula>8</formula>
    </cfRule>
    <cfRule type="cellIs" dxfId="289" priority="74" operator="equal">
      <formula>1</formula>
    </cfRule>
    <cfRule type="cellIs" dxfId="288" priority="75" operator="equal">
      <formula>2</formula>
    </cfRule>
    <cfRule type="cellIs" dxfId="287" priority="76" operator="equal">
      <formula>3</formula>
    </cfRule>
  </conditionalFormatting>
  <conditionalFormatting sqref="F11:F15">
    <cfRule type="cellIs" dxfId="286" priority="67" operator="equal">
      <formula>1</formula>
    </cfRule>
    <cfRule type="cellIs" dxfId="285" priority="68" operator="equal">
      <formula>2</formula>
    </cfRule>
    <cfRule type="cellIs" dxfId="284" priority="69" operator="equal">
      <formula>5</formula>
    </cfRule>
    <cfRule type="cellIs" dxfId="283" priority="70" operator="equal">
      <formula>8</formula>
    </cfRule>
    <cfRule type="cellIs" dxfId="282" priority="71" operator="equal">
      <formula>10</formula>
    </cfRule>
  </conditionalFormatting>
  <conditionalFormatting sqref="G10">
    <cfRule type="cellIs" dxfId="281" priority="62" operator="equal">
      <formula>1</formula>
    </cfRule>
    <cfRule type="cellIs" dxfId="280" priority="63" operator="equal">
      <formula>2</formula>
    </cfRule>
    <cfRule type="cellIs" dxfId="279" priority="64" operator="equal">
      <formula>5</formula>
    </cfRule>
    <cfRule type="cellIs" dxfId="278" priority="65" operator="equal">
      <formula>8</formula>
    </cfRule>
    <cfRule type="cellIs" dxfId="277" priority="66" operator="equal">
      <formula>10</formula>
    </cfRule>
  </conditionalFormatting>
  <conditionalFormatting sqref="G11:G15">
    <cfRule type="cellIs" dxfId="276" priority="57" operator="equal">
      <formula>10</formula>
    </cfRule>
    <cfRule type="cellIs" dxfId="275" priority="58" operator="equal">
      <formula>8</formula>
    </cfRule>
    <cfRule type="cellIs" dxfId="274" priority="59" operator="equal">
      <formula>1</formula>
    </cfRule>
    <cfRule type="cellIs" dxfId="273" priority="60" operator="equal">
      <formula>2</formula>
    </cfRule>
    <cfRule type="cellIs" dxfId="272" priority="61" operator="equal">
      <formula>3</formula>
    </cfRule>
  </conditionalFormatting>
  <conditionalFormatting sqref="G11:G15">
    <cfRule type="cellIs" dxfId="271" priority="52" operator="equal">
      <formula>1</formula>
    </cfRule>
    <cfRule type="cellIs" dxfId="270" priority="53" operator="equal">
      <formula>2</formula>
    </cfRule>
    <cfRule type="cellIs" dxfId="269" priority="54" operator="equal">
      <formula>5</formula>
    </cfRule>
    <cfRule type="cellIs" dxfId="268" priority="55" operator="equal">
      <formula>8</formula>
    </cfRule>
    <cfRule type="cellIs" dxfId="267" priority="56" operator="equal">
      <formula>10</formula>
    </cfRule>
  </conditionalFormatting>
  <conditionalFormatting sqref="H10:H15">
    <cfRule type="cellIs" dxfId="266" priority="48" operator="lessThan">
      <formula>9.99</formula>
    </cfRule>
    <cfRule type="cellIs" dxfId="265" priority="49" operator="lessThan">
      <formula>39.99</formula>
    </cfRule>
    <cfRule type="cellIs" dxfId="264" priority="50" operator="lessThan">
      <formula>79.99</formula>
    </cfRule>
    <cfRule type="cellIs" dxfId="263" priority="51" operator="lessThan">
      <formula>101</formula>
    </cfRule>
  </conditionalFormatting>
  <conditionalFormatting sqref="M10:M15">
    <cfRule type="cellIs" dxfId="262" priority="43" operator="equal">
      <formula>"RB"</formula>
    </cfRule>
    <cfRule type="cellIs" dxfId="261" priority="44" operator="equal">
      <formula>"RM"</formula>
    </cfRule>
    <cfRule type="cellIs" dxfId="260" priority="45" operator="equal">
      <formula>"RA"</formula>
    </cfRule>
    <cfRule type="cellIs" dxfId="259" priority="46" operator="equal">
      <formula>"RE"</formula>
    </cfRule>
  </conditionalFormatting>
  <conditionalFormatting sqref="N11:N15">
    <cfRule type="cellIs" dxfId="258" priority="27" operator="equal">
      <formula>"RB"</formula>
    </cfRule>
    <cfRule type="cellIs" dxfId="257" priority="28" operator="equal">
      <formula>"RM"</formula>
    </cfRule>
    <cfRule type="cellIs" dxfId="256" priority="29" operator="equal">
      <formula>"RA"</formula>
    </cfRule>
    <cfRule type="cellIs" dxfId="255" priority="30" operator="equal">
      <formula>"RE"</formula>
    </cfRule>
  </conditionalFormatting>
  <conditionalFormatting sqref="N10">
    <cfRule type="cellIs" dxfId="254" priority="39" operator="equal">
      <formula>"RB"</formula>
    </cfRule>
    <cfRule type="cellIs" dxfId="253" priority="40" operator="equal">
      <formula>"RM"</formula>
    </cfRule>
    <cfRule type="cellIs" dxfId="252" priority="41" operator="equal">
      <formula>"RA"</formula>
    </cfRule>
    <cfRule type="cellIs" dxfId="251" priority="42" operator="equal">
      <formula>"RE"</formula>
    </cfRule>
  </conditionalFormatting>
  <conditionalFormatting sqref="N11:N15">
    <cfRule type="cellIs" dxfId="250" priority="35" operator="equal">
      <formula>"RB"</formula>
    </cfRule>
    <cfRule type="cellIs" dxfId="249" priority="36" operator="equal">
      <formula>"RM"</formula>
    </cfRule>
    <cfRule type="cellIs" dxfId="248" priority="37" operator="equal">
      <formula>"RA"</formula>
    </cfRule>
    <cfRule type="cellIs" dxfId="247" priority="38" operator="equal">
      <formula>"RE"</formula>
    </cfRule>
  </conditionalFormatting>
  <conditionalFormatting sqref="N11:N15">
    <cfRule type="cellIs" dxfId="246" priority="31" operator="equal">
      <formula>"RB"</formula>
    </cfRule>
    <cfRule type="cellIs" dxfId="245" priority="32" operator="equal">
      <formula>"RM"</formula>
    </cfRule>
    <cfRule type="cellIs" dxfId="244" priority="33" operator="equal">
      <formula>"RA"</formula>
    </cfRule>
    <cfRule type="cellIs" dxfId="243" priority="34" operator="equal">
      <formula>"RE"</formula>
    </cfRule>
  </conditionalFormatting>
  <conditionalFormatting sqref="K10">
    <cfRule type="cellIs" dxfId="242" priority="11" operator="equal">
      <formula>0</formula>
    </cfRule>
    <cfRule type="cellIs" dxfId="241" priority="22" operator="equal">
      <formula>"Forte"</formula>
    </cfRule>
    <cfRule type="cellIs" dxfId="240" priority="23" operator="equal">
      <formula>"Satisfatório"</formula>
    </cfRule>
    <cfRule type="cellIs" dxfId="239" priority="24" operator="equal">
      <formula>"Mediano"</formula>
    </cfRule>
    <cfRule type="cellIs" dxfId="238" priority="25" operator="equal">
      <formula>"Fraco"</formula>
    </cfRule>
    <cfRule type="cellIs" dxfId="237" priority="26" operator="equal">
      <formula>"Inexistente"</formula>
    </cfRule>
  </conditionalFormatting>
  <conditionalFormatting sqref="K11:K14">
    <cfRule type="cellIs" dxfId="236" priority="17" operator="equal">
      <formula>"Forte"</formula>
    </cfRule>
    <cfRule type="cellIs" dxfId="235" priority="18" operator="equal">
      <formula>"Satisfatório"</formula>
    </cfRule>
    <cfRule type="cellIs" dxfId="234" priority="19" operator="equal">
      <formula>"Mediano"</formula>
    </cfRule>
    <cfRule type="cellIs" dxfId="233" priority="20" operator="equal">
      <formula>"Fraco"</formula>
    </cfRule>
    <cfRule type="cellIs" dxfId="232" priority="21" operator="equal">
      <formula>"Inexistente"</formula>
    </cfRule>
  </conditionalFormatting>
  <conditionalFormatting sqref="K15">
    <cfRule type="cellIs" dxfId="231" priority="12" operator="equal">
      <formula>"Forte"</formula>
    </cfRule>
    <cfRule type="cellIs" dxfId="230" priority="13" operator="equal">
      <formula>"Satisfatório"</formula>
    </cfRule>
    <cfRule type="cellIs" dxfId="229" priority="14" operator="equal">
      <formula>"Mediano"</formula>
    </cfRule>
    <cfRule type="cellIs" dxfId="228" priority="15" operator="equal">
      <formula>"Fraco"</formula>
    </cfRule>
    <cfRule type="cellIs" dxfId="227" priority="16" operator="equal">
      <formula>"Inexistente"</formula>
    </cfRule>
  </conditionalFormatting>
  <conditionalFormatting sqref="K11:K15">
    <cfRule type="cellIs" dxfId="226" priority="5" operator="equal">
      <formula>0</formula>
    </cfRule>
    <cfRule type="cellIs" dxfId="225" priority="6" operator="equal">
      <formula>"Forte"</formula>
    </cfRule>
    <cfRule type="cellIs" dxfId="224" priority="7" operator="equal">
      <formula>"Satisfatório"</formula>
    </cfRule>
    <cfRule type="cellIs" dxfId="223" priority="8" operator="equal">
      <formula>"Mediano"</formula>
    </cfRule>
    <cfRule type="cellIs" dxfId="222" priority="9" operator="equal">
      <formula>"Fraco"</formula>
    </cfRule>
    <cfRule type="cellIs" dxfId="221" priority="10" operator="equal">
      <formula>"Inexistente"</formula>
    </cfRule>
  </conditionalFormatting>
  <conditionalFormatting sqref="L10:L15">
    <cfRule type="cellIs" dxfId="220" priority="1" operator="lessThan">
      <formula>9.99</formula>
    </cfRule>
    <cfRule type="cellIs" dxfId="219" priority="2" operator="lessThan">
      <formula>39.99</formula>
    </cfRule>
    <cfRule type="cellIs" dxfId="218" priority="3" operator="lessThan">
      <formula>79.99</formula>
    </cfRule>
    <cfRule type="cellIs" dxfId="217" priority="4" operator="lessThan">
      <formula>101</formula>
    </cfRule>
  </conditionalFormatting>
  <pageMargins left="0.511811024" right="0.511811024" top="0.78740157499999996" bottom="0.78740157499999996" header="0.31496062000000002" footer="0.31496062000000002"/>
  <pageSetup paperSize="9" scale="3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6"/>
  <sheetViews>
    <sheetView showGridLines="0" tabSelected="1" view="pageBreakPreview" zoomScale="87" zoomScaleNormal="80" zoomScaleSheetLayoutView="87" workbookViewId="0">
      <pane xSplit="3675" ySplit="2925" topLeftCell="N3" activePane="topRight"/>
      <selection activeCell="A8" sqref="A8"/>
      <selection pane="topRight" activeCell="N1" sqref="N1:N1048576"/>
      <selection pane="bottomLeft" activeCell="D10" sqref="A10:XFD10"/>
      <selection pane="bottomRight" activeCell="V11" sqref="V11"/>
    </sheetView>
  </sheetViews>
  <sheetFormatPr defaultRowHeight="15" x14ac:dyDescent="0.25"/>
  <cols>
    <col min="1" max="1" width="3.28515625" customWidth="1"/>
    <col min="2" max="2" width="36" customWidth="1"/>
    <col min="3" max="3" width="39.7109375" customWidth="1"/>
    <col min="4" max="4" width="34.42578125" customWidth="1"/>
    <col min="5" max="5" width="43.42578125" customWidth="1"/>
    <col min="6" max="6" width="45.140625" customWidth="1"/>
    <col min="7" max="7" width="16.5703125" customWidth="1"/>
    <col min="8" max="8" width="10.7109375" customWidth="1"/>
    <col min="9" max="9" width="16.5703125" customWidth="1"/>
    <col min="10" max="10" width="10.7109375" customWidth="1"/>
    <col min="11" max="11" width="16.5703125" customWidth="1"/>
    <col min="12" max="12" width="10.7109375" customWidth="1"/>
    <col min="13" max="13" width="25.42578125" customWidth="1"/>
    <col min="14" max="14" width="12.28515625" customWidth="1"/>
    <col min="15" max="15" width="10.5703125" customWidth="1"/>
    <col min="16" max="16" width="13.42578125" customWidth="1"/>
    <col min="17" max="17" width="13.140625" customWidth="1"/>
    <col min="18" max="18" width="19" customWidth="1"/>
    <col min="19" max="19" width="41" customWidth="1"/>
    <col min="20" max="20" width="21" customWidth="1"/>
    <col min="21" max="21" width="17.140625" customWidth="1"/>
    <col min="22" max="22" width="76" customWidth="1"/>
  </cols>
  <sheetData>
    <row r="1" spans="2:22" ht="10.5" customHeight="1" thickBot="1" x14ac:dyDescent="0.3"/>
    <row r="2" spans="2:22" ht="69.75" customHeight="1" thickBot="1" x14ac:dyDescent="0.3">
      <c r="B2" s="305" t="s">
        <v>278</v>
      </c>
      <c r="C2" s="306"/>
      <c r="E2" s="155" t="s">
        <v>190</v>
      </c>
      <c r="F2" s="303" t="s">
        <v>279</v>
      </c>
      <c r="G2" s="304"/>
    </row>
    <row r="3" spans="2:22" ht="21.75" customHeight="1" x14ac:dyDescent="0.25">
      <c r="B3" s="309" t="s">
        <v>207</v>
      </c>
      <c r="C3" s="310"/>
      <c r="D3" s="310"/>
      <c r="E3" s="310"/>
      <c r="F3" s="311"/>
      <c r="G3" s="325" t="s">
        <v>208</v>
      </c>
      <c r="H3" s="326"/>
      <c r="I3" s="326"/>
      <c r="J3" s="326"/>
      <c r="K3" s="326"/>
      <c r="L3" s="326"/>
      <c r="M3" s="327"/>
      <c r="N3" s="314"/>
      <c r="O3" s="315"/>
      <c r="P3" s="315"/>
      <c r="Q3" s="315"/>
      <c r="R3" s="315"/>
      <c r="S3" s="315"/>
      <c r="T3" s="316"/>
      <c r="U3" s="317"/>
      <c r="V3" s="209" t="s">
        <v>271</v>
      </c>
    </row>
    <row r="4" spans="2:22" ht="21.75" customHeight="1" x14ac:dyDescent="0.25">
      <c r="B4" s="321" t="s">
        <v>273</v>
      </c>
      <c r="C4" s="322" t="s">
        <v>192</v>
      </c>
      <c r="D4" s="322" t="s">
        <v>193</v>
      </c>
      <c r="E4" s="322" t="s">
        <v>194</v>
      </c>
      <c r="F4" s="323" t="s">
        <v>195</v>
      </c>
      <c r="G4" s="328" t="s">
        <v>211</v>
      </c>
      <c r="H4" s="302"/>
      <c r="I4" s="302" t="s">
        <v>212</v>
      </c>
      <c r="J4" s="302"/>
      <c r="K4" s="302" t="s">
        <v>210</v>
      </c>
      <c r="L4" s="302"/>
      <c r="M4" s="307" t="s">
        <v>196</v>
      </c>
      <c r="N4" s="324" t="s">
        <v>251</v>
      </c>
      <c r="O4" s="318"/>
      <c r="P4" s="318"/>
      <c r="Q4" s="318"/>
      <c r="R4" s="150" t="s">
        <v>197</v>
      </c>
      <c r="S4" s="318" t="s">
        <v>198</v>
      </c>
      <c r="T4" s="319"/>
      <c r="U4" s="320"/>
      <c r="V4" s="312" t="s">
        <v>269</v>
      </c>
    </row>
    <row r="5" spans="2:22" ht="30" x14ac:dyDescent="0.25">
      <c r="B5" s="321"/>
      <c r="C5" s="322"/>
      <c r="D5" s="322"/>
      <c r="E5" s="322"/>
      <c r="F5" s="323"/>
      <c r="G5" s="145" t="s">
        <v>201</v>
      </c>
      <c r="H5" s="146" t="s">
        <v>202</v>
      </c>
      <c r="I5" s="146" t="s">
        <v>201</v>
      </c>
      <c r="J5" s="146" t="s">
        <v>202</v>
      </c>
      <c r="K5" s="146" t="s">
        <v>249</v>
      </c>
      <c r="L5" s="146" t="s">
        <v>202</v>
      </c>
      <c r="M5" s="308"/>
      <c r="N5" s="154" t="s">
        <v>203</v>
      </c>
      <c r="O5" s="147" t="s">
        <v>204</v>
      </c>
      <c r="P5" s="147" t="s">
        <v>205</v>
      </c>
      <c r="Q5" s="147" t="s">
        <v>206</v>
      </c>
      <c r="R5" s="147" t="s">
        <v>214</v>
      </c>
      <c r="S5" s="147" t="s">
        <v>199</v>
      </c>
      <c r="T5" s="147" t="s">
        <v>272</v>
      </c>
      <c r="U5" s="148" t="s">
        <v>200</v>
      </c>
      <c r="V5" s="313"/>
    </row>
    <row r="6" spans="2:22" s="144" customFormat="1" ht="75" x14ac:dyDescent="0.25">
      <c r="B6" s="76" t="s">
        <v>291</v>
      </c>
      <c r="C6" s="220" t="s">
        <v>295</v>
      </c>
      <c r="D6" s="234" t="s">
        <v>275</v>
      </c>
      <c r="E6" s="151" t="s">
        <v>276</v>
      </c>
      <c r="F6" s="136" t="s">
        <v>277</v>
      </c>
      <c r="G6" s="13" t="s">
        <v>248</v>
      </c>
      <c r="H6" s="2">
        <f>IF(G6="","",VLOOKUP(G6,'Matriz Probabilidade Impacto'!$C$5:$E$10,2,FALSE))</f>
        <v>8</v>
      </c>
      <c r="I6" s="2" t="s">
        <v>16</v>
      </c>
      <c r="J6" s="215">
        <f>IF(I6="","",VLOOKUP(I6,'Matriz Probabilidade Impacto'!$C$16:$D$20,2,FALSE))</f>
        <v>8</v>
      </c>
      <c r="K6" s="2" t="str">
        <f t="shared" ref="K6" si="0">IF(L6="","",IF(L6&lt;10,"Risco Baixo",IF(L6&lt;40,"Risco Médio",IF(L6&lt;80,"Risco Alto",IF(L6&lt;101,"Risco Extremo")))))</f>
        <v>Risco Alto</v>
      </c>
      <c r="L6" s="2">
        <f t="shared" ref="L6" si="1">IF(I6="","",H6*J6)</f>
        <v>64</v>
      </c>
      <c r="M6" s="2" t="str">
        <f>IF(K6="","",IF(K6="Risco Baixo","O risco baixo está dentro do apetite a riscos da UFPA, portanto, deve ser apenas monitorado.",IF(K6="Risco Médio","O risco médio está dentro do apetite a riscos da UFPA, portanto, deve ser apenas monitorado.",IF(K6="Risco Alto","O risco alto deverá ser priorizado para tratamento, pois está fora do limite de apetite tolerado.",IF(K6="Risco Extremo","O risco extremo deverá ser priorizado para tratamento, pois está fora do limite de apetite tolerado.",)))))</f>
        <v>O risco alto deverá ser priorizado para tratamento, pois está fora do limite de apetite tolerado.</v>
      </c>
      <c r="N6" s="13" t="s">
        <v>250</v>
      </c>
      <c r="O6" s="2" t="s">
        <v>250</v>
      </c>
      <c r="P6" s="2" t="s">
        <v>213</v>
      </c>
      <c r="Q6" s="2" t="s">
        <v>250</v>
      </c>
      <c r="R6" s="2" t="s">
        <v>213</v>
      </c>
      <c r="S6" s="220" t="s">
        <v>293</v>
      </c>
      <c r="T6" s="220" t="s">
        <v>292</v>
      </c>
      <c r="U6" s="218" t="s">
        <v>294</v>
      </c>
      <c r="V6" s="213"/>
    </row>
    <row r="7" spans="2:22" s="144" customFormat="1" ht="75" x14ac:dyDescent="0.25">
      <c r="B7" s="152" t="s">
        <v>296</v>
      </c>
      <c r="C7" s="233" t="s">
        <v>295</v>
      </c>
      <c r="D7" s="222" t="s">
        <v>300</v>
      </c>
      <c r="E7" s="151" t="s">
        <v>282</v>
      </c>
      <c r="F7" s="136" t="s">
        <v>280</v>
      </c>
      <c r="G7" s="13" t="s">
        <v>248</v>
      </c>
      <c r="H7" s="2"/>
      <c r="I7" s="2" t="s">
        <v>16</v>
      </c>
      <c r="J7" s="2"/>
      <c r="K7" s="2"/>
      <c r="L7" s="2"/>
      <c r="M7" s="2"/>
      <c r="N7" s="13" t="s">
        <v>213</v>
      </c>
      <c r="O7" s="2" t="s">
        <v>250</v>
      </c>
      <c r="P7" s="2" t="s">
        <v>213</v>
      </c>
      <c r="Q7" s="2" t="s">
        <v>250</v>
      </c>
      <c r="R7" s="2" t="s">
        <v>213</v>
      </c>
      <c r="S7" s="220" t="s">
        <v>301</v>
      </c>
      <c r="T7" s="233" t="s">
        <v>292</v>
      </c>
      <c r="U7" s="218" t="s">
        <v>302</v>
      </c>
      <c r="V7" s="213"/>
    </row>
    <row r="8" spans="2:22" s="144" customFormat="1" ht="51" customHeight="1" x14ac:dyDescent="0.25">
      <c r="B8" s="223" t="s">
        <v>304</v>
      </c>
      <c r="C8" s="222" t="s">
        <v>281</v>
      </c>
      <c r="D8" s="222" t="s">
        <v>306</v>
      </c>
      <c r="E8" s="151" t="s">
        <v>305</v>
      </c>
      <c r="F8" s="136" t="s">
        <v>307</v>
      </c>
      <c r="G8" s="13" t="s">
        <v>248</v>
      </c>
      <c r="H8" s="2"/>
      <c r="I8" s="2" t="s">
        <v>16</v>
      </c>
      <c r="J8" s="2"/>
      <c r="K8" s="2"/>
      <c r="L8" s="2"/>
      <c r="M8" s="2"/>
      <c r="N8" s="13" t="s">
        <v>213</v>
      </c>
      <c r="O8" s="2" t="s">
        <v>250</v>
      </c>
      <c r="P8" s="2" t="s">
        <v>213</v>
      </c>
      <c r="Q8" s="2" t="s">
        <v>250</v>
      </c>
      <c r="R8" s="2" t="s">
        <v>213</v>
      </c>
      <c r="S8" s="222" t="s">
        <v>308</v>
      </c>
      <c r="T8" s="222" t="s">
        <v>303</v>
      </c>
      <c r="U8" s="218">
        <v>45689</v>
      </c>
      <c r="V8" s="213"/>
    </row>
    <row r="9" spans="2:22" s="235" customFormat="1" ht="60.75" customHeight="1" x14ac:dyDescent="0.25">
      <c r="B9" s="224" t="s">
        <v>297</v>
      </c>
      <c r="C9" s="225" t="s">
        <v>283</v>
      </c>
      <c r="D9" s="225" t="s">
        <v>309</v>
      </c>
      <c r="E9" s="226" t="s">
        <v>284</v>
      </c>
      <c r="F9" s="227" t="s">
        <v>310</v>
      </c>
      <c r="G9" s="228" t="s">
        <v>4</v>
      </c>
      <c r="H9" s="229"/>
      <c r="I9" s="229" t="s">
        <v>15</v>
      </c>
      <c r="J9" s="229"/>
      <c r="K9" s="229"/>
      <c r="L9" s="229"/>
      <c r="M9" s="229"/>
      <c r="N9" s="228" t="s">
        <v>213</v>
      </c>
      <c r="O9" s="229" t="s">
        <v>250</v>
      </c>
      <c r="P9" s="229" t="s">
        <v>213</v>
      </c>
      <c r="Q9" s="229" t="s">
        <v>250</v>
      </c>
      <c r="R9" s="229" t="s">
        <v>213</v>
      </c>
      <c r="S9" s="225" t="s">
        <v>311</v>
      </c>
      <c r="T9" s="225" t="s">
        <v>313</v>
      </c>
      <c r="U9" s="230">
        <v>44986</v>
      </c>
      <c r="V9" s="231"/>
    </row>
    <row r="10" spans="2:22" s="232" customFormat="1" ht="120" x14ac:dyDescent="0.25">
      <c r="B10" s="224" t="s">
        <v>298</v>
      </c>
      <c r="C10" s="225" t="s">
        <v>281</v>
      </c>
      <c r="D10" s="225" t="s">
        <v>285</v>
      </c>
      <c r="E10" s="226" t="s">
        <v>286</v>
      </c>
      <c r="F10" s="227" t="s">
        <v>287</v>
      </c>
      <c r="G10" s="228" t="s">
        <v>12</v>
      </c>
      <c r="H10" s="229"/>
      <c r="I10" s="229" t="s">
        <v>17</v>
      </c>
      <c r="J10" s="229"/>
      <c r="K10" s="229"/>
      <c r="L10" s="229"/>
      <c r="M10" s="229"/>
      <c r="N10" s="228" t="s">
        <v>250</v>
      </c>
      <c r="O10" s="229" t="s">
        <v>213</v>
      </c>
      <c r="P10" s="229" t="s">
        <v>213</v>
      </c>
      <c r="Q10" s="229" t="s">
        <v>213</v>
      </c>
      <c r="R10" s="229" t="s">
        <v>213</v>
      </c>
      <c r="S10" s="225" t="s">
        <v>314</v>
      </c>
      <c r="T10" s="225" t="s">
        <v>312</v>
      </c>
      <c r="U10" s="230">
        <v>45108</v>
      </c>
      <c r="V10" s="231"/>
    </row>
    <row r="11" spans="2:22" s="144" customFormat="1" ht="90" x14ac:dyDescent="0.25">
      <c r="B11" s="76" t="s">
        <v>299</v>
      </c>
      <c r="C11" s="220" t="s">
        <v>274</v>
      </c>
      <c r="D11" s="220" t="s">
        <v>288</v>
      </c>
      <c r="E11" s="151" t="s">
        <v>289</v>
      </c>
      <c r="F11" s="136" t="s">
        <v>290</v>
      </c>
      <c r="G11" s="13" t="s">
        <v>4</v>
      </c>
      <c r="H11" s="2"/>
      <c r="I11" s="2" t="s">
        <v>16</v>
      </c>
      <c r="J11" s="2"/>
      <c r="K11" s="2"/>
      <c r="L11" s="2"/>
      <c r="M11" s="2"/>
      <c r="N11" s="13" t="s">
        <v>250</v>
      </c>
      <c r="O11" s="2" t="s">
        <v>250</v>
      </c>
      <c r="P11" s="2" t="s">
        <v>213</v>
      </c>
      <c r="Q11" s="2" t="s">
        <v>250</v>
      </c>
      <c r="R11" s="2" t="s">
        <v>213</v>
      </c>
      <c r="S11" s="220" t="s">
        <v>315</v>
      </c>
      <c r="T11" s="220" t="s">
        <v>316</v>
      </c>
      <c r="U11" s="218">
        <v>45992</v>
      </c>
      <c r="V11" s="213"/>
    </row>
    <row r="12" spans="2:22" s="144" customFormat="1" x14ac:dyDescent="0.25">
      <c r="B12" s="76"/>
      <c r="C12" s="220"/>
      <c r="D12" s="220"/>
      <c r="E12" s="151"/>
      <c r="F12" s="136"/>
      <c r="G12" s="13"/>
      <c r="H12" s="2"/>
      <c r="I12" s="2"/>
      <c r="J12" s="2"/>
      <c r="K12" s="2"/>
      <c r="L12" s="2"/>
      <c r="M12" s="2"/>
      <c r="N12" s="13"/>
      <c r="O12" s="2"/>
      <c r="P12" s="2"/>
      <c r="Q12" s="2"/>
      <c r="R12" s="2"/>
      <c r="S12" s="220"/>
      <c r="T12" s="220"/>
      <c r="U12" s="218"/>
      <c r="V12" s="213"/>
    </row>
    <row r="13" spans="2:22" s="144" customFormat="1" x14ac:dyDescent="0.25">
      <c r="B13" s="76"/>
      <c r="C13" s="220"/>
      <c r="D13" s="220"/>
      <c r="E13" s="151"/>
      <c r="F13" s="136"/>
      <c r="G13" s="13"/>
      <c r="H13" s="2"/>
      <c r="I13" s="2"/>
      <c r="J13" s="2"/>
      <c r="K13" s="2"/>
      <c r="L13" s="2"/>
      <c r="M13" s="2"/>
      <c r="N13" s="13"/>
      <c r="O13" s="2"/>
      <c r="P13" s="2"/>
      <c r="Q13" s="2"/>
      <c r="R13" s="2"/>
      <c r="S13" s="220"/>
      <c r="T13" s="220"/>
      <c r="U13" s="218"/>
      <c r="V13" s="213"/>
    </row>
    <row r="14" spans="2:22" s="144" customFormat="1" x14ac:dyDescent="0.25">
      <c r="B14" s="76"/>
      <c r="C14" s="220"/>
      <c r="D14" s="220"/>
      <c r="E14" s="151"/>
      <c r="F14" s="136"/>
      <c r="G14" s="13"/>
      <c r="H14" s="2"/>
      <c r="I14" s="2"/>
      <c r="J14" s="2"/>
      <c r="K14" s="2"/>
      <c r="L14" s="2"/>
      <c r="M14" s="2"/>
      <c r="N14" s="13"/>
      <c r="O14" s="2"/>
      <c r="P14" s="2"/>
      <c r="Q14" s="2"/>
      <c r="R14" s="2"/>
      <c r="S14" s="220"/>
      <c r="T14" s="220"/>
      <c r="U14" s="218"/>
      <c r="V14" s="213"/>
    </row>
    <row r="15" spans="2:22" s="144" customFormat="1" x14ac:dyDescent="0.25">
      <c r="B15" s="76"/>
      <c r="C15" s="220"/>
      <c r="D15" s="220"/>
      <c r="E15" s="151"/>
      <c r="F15" s="136"/>
      <c r="G15" s="13"/>
      <c r="H15" s="2"/>
      <c r="I15" s="2"/>
      <c r="J15" s="2"/>
      <c r="K15" s="2"/>
      <c r="L15" s="2"/>
      <c r="M15" s="2"/>
      <c r="N15" s="13"/>
      <c r="O15" s="2"/>
      <c r="P15" s="2"/>
      <c r="Q15" s="2"/>
      <c r="R15" s="2"/>
      <c r="S15" s="220"/>
      <c r="T15" s="220"/>
      <c r="U15" s="218"/>
      <c r="V15" s="213"/>
    </row>
    <row r="16" spans="2:22" s="144" customFormat="1" x14ac:dyDescent="0.25">
      <c r="B16" s="76"/>
      <c r="C16" s="220"/>
      <c r="D16" s="220"/>
      <c r="E16" s="151"/>
      <c r="F16" s="136"/>
      <c r="G16" s="13"/>
      <c r="H16" s="2"/>
      <c r="I16" s="2"/>
      <c r="J16" s="2"/>
      <c r="K16" s="2"/>
      <c r="L16" s="2"/>
      <c r="M16" s="2"/>
      <c r="N16" s="13"/>
      <c r="O16" s="2"/>
      <c r="P16" s="2"/>
      <c r="Q16" s="2"/>
      <c r="R16" s="2"/>
      <c r="S16" s="220"/>
      <c r="T16" s="220"/>
      <c r="U16" s="218"/>
      <c r="V16" s="213"/>
    </row>
    <row r="17" spans="2:22" s="144" customFormat="1" x14ac:dyDescent="0.25">
      <c r="B17" s="76"/>
      <c r="C17" s="220"/>
      <c r="D17" s="220"/>
      <c r="E17" s="151"/>
      <c r="F17" s="136"/>
      <c r="G17" s="13"/>
      <c r="H17" s="2"/>
      <c r="I17" s="2"/>
      <c r="J17" s="2"/>
      <c r="K17" s="2"/>
      <c r="L17" s="2"/>
      <c r="M17" s="2"/>
      <c r="N17" s="13"/>
      <c r="O17" s="2"/>
      <c r="P17" s="2"/>
      <c r="Q17" s="2"/>
      <c r="R17" s="2"/>
      <c r="S17" s="220"/>
      <c r="T17" s="220"/>
      <c r="U17" s="218"/>
      <c r="V17" s="213"/>
    </row>
    <row r="18" spans="2:22" s="144" customFormat="1" x14ac:dyDescent="0.25">
      <c r="B18" s="76"/>
      <c r="C18" s="220"/>
      <c r="D18" s="220"/>
      <c r="E18" s="151"/>
      <c r="F18" s="136"/>
      <c r="G18" s="13"/>
      <c r="H18" s="2"/>
      <c r="I18" s="2"/>
      <c r="J18" s="2"/>
      <c r="K18" s="2"/>
      <c r="L18" s="2"/>
      <c r="M18" s="2"/>
      <c r="N18" s="13"/>
      <c r="O18" s="2"/>
      <c r="P18" s="2"/>
      <c r="Q18" s="2"/>
      <c r="R18" s="2"/>
      <c r="S18" s="220"/>
      <c r="T18" s="220"/>
      <c r="U18" s="218"/>
      <c r="V18" s="213"/>
    </row>
    <row r="19" spans="2:22" s="144" customFormat="1" x14ac:dyDescent="0.25">
      <c r="B19" s="76"/>
      <c r="C19" s="220"/>
      <c r="D19" s="220"/>
      <c r="E19" s="151"/>
      <c r="F19" s="136"/>
      <c r="G19" s="13"/>
      <c r="H19" s="2"/>
      <c r="I19" s="2"/>
      <c r="J19" s="2"/>
      <c r="K19" s="2"/>
      <c r="L19" s="2"/>
      <c r="M19" s="2"/>
      <c r="N19" s="13"/>
      <c r="O19" s="2"/>
      <c r="P19" s="2"/>
      <c r="Q19" s="2"/>
      <c r="R19" s="2"/>
      <c r="S19" s="220"/>
      <c r="T19" s="220"/>
      <c r="U19" s="218"/>
      <c r="V19" s="213"/>
    </row>
    <row r="20" spans="2:22" s="144" customFormat="1" x14ac:dyDescent="0.25">
      <c r="B20" s="76"/>
      <c r="C20" s="220"/>
      <c r="D20" s="220"/>
      <c r="E20" s="151"/>
      <c r="F20" s="136"/>
      <c r="G20" s="13"/>
      <c r="H20" s="2"/>
      <c r="I20" s="2"/>
      <c r="J20" s="2"/>
      <c r="K20" s="2"/>
      <c r="L20" s="2"/>
      <c r="M20" s="2"/>
      <c r="N20" s="13"/>
      <c r="O20" s="2"/>
      <c r="P20" s="2"/>
      <c r="Q20" s="2"/>
      <c r="R20" s="2"/>
      <c r="S20" s="220"/>
      <c r="T20" s="220"/>
      <c r="U20" s="218"/>
      <c r="V20" s="213"/>
    </row>
    <row r="21" spans="2:22" s="144" customFormat="1" x14ac:dyDescent="0.25">
      <c r="B21" s="76"/>
      <c r="C21" s="220"/>
      <c r="D21" s="220"/>
      <c r="E21" s="151"/>
      <c r="F21" s="136"/>
      <c r="G21" s="13"/>
      <c r="H21" s="2"/>
      <c r="I21" s="2"/>
      <c r="J21" s="2"/>
      <c r="K21" s="2"/>
      <c r="L21" s="2"/>
      <c r="M21" s="2"/>
      <c r="N21" s="13"/>
      <c r="O21" s="2"/>
      <c r="P21" s="2"/>
      <c r="Q21" s="2"/>
      <c r="R21" s="2"/>
      <c r="S21" s="220"/>
      <c r="T21" s="220"/>
      <c r="U21" s="218"/>
      <c r="V21" s="213"/>
    </row>
    <row r="22" spans="2:22" s="144" customFormat="1" x14ac:dyDescent="0.25">
      <c r="B22" s="76"/>
      <c r="C22" s="220"/>
      <c r="D22" s="220"/>
      <c r="E22" s="151"/>
      <c r="F22" s="136"/>
      <c r="G22" s="13"/>
      <c r="H22" s="2"/>
      <c r="I22" s="2"/>
      <c r="J22" s="2"/>
      <c r="K22" s="2"/>
      <c r="L22" s="2"/>
      <c r="M22" s="2"/>
      <c r="N22" s="13"/>
      <c r="O22" s="2"/>
      <c r="P22" s="2"/>
      <c r="Q22" s="2"/>
      <c r="R22" s="2"/>
      <c r="S22" s="220"/>
      <c r="T22" s="220"/>
      <c r="U22" s="218"/>
      <c r="V22" s="213"/>
    </row>
    <row r="23" spans="2:22" s="144" customFormat="1" x14ac:dyDescent="0.25">
      <c r="B23" s="76"/>
      <c r="C23" s="220"/>
      <c r="D23" s="220"/>
      <c r="E23" s="151"/>
      <c r="F23" s="136"/>
      <c r="G23" s="13"/>
      <c r="H23" s="2"/>
      <c r="I23" s="2"/>
      <c r="J23" s="2"/>
      <c r="K23" s="2"/>
      <c r="L23" s="2"/>
      <c r="M23" s="2"/>
      <c r="N23" s="13"/>
      <c r="O23" s="2"/>
      <c r="P23" s="2"/>
      <c r="Q23" s="2"/>
      <c r="R23" s="2"/>
      <c r="S23" s="220"/>
      <c r="T23" s="220"/>
      <c r="U23" s="218"/>
      <c r="V23" s="213"/>
    </row>
    <row r="24" spans="2:22" s="144" customFormat="1" x14ac:dyDescent="0.25">
      <c r="B24" s="76"/>
      <c r="C24" s="220"/>
      <c r="D24" s="220"/>
      <c r="E24" s="151"/>
      <c r="F24" s="136"/>
      <c r="G24" s="13"/>
      <c r="H24" s="2"/>
      <c r="I24" s="2"/>
      <c r="J24" s="2"/>
      <c r="K24" s="2"/>
      <c r="L24" s="2"/>
      <c r="M24" s="2"/>
      <c r="N24" s="13"/>
      <c r="O24" s="2"/>
      <c r="P24" s="2"/>
      <c r="Q24" s="2"/>
      <c r="R24" s="2"/>
      <c r="S24" s="220"/>
      <c r="T24" s="220"/>
      <c r="U24" s="218"/>
      <c r="V24" s="213"/>
    </row>
    <row r="25" spans="2:22" s="144" customFormat="1" x14ac:dyDescent="0.25">
      <c r="B25" s="76"/>
      <c r="C25" s="220"/>
      <c r="D25" s="220"/>
      <c r="E25" s="151"/>
      <c r="F25" s="136"/>
      <c r="G25" s="13"/>
      <c r="H25" s="2"/>
      <c r="I25" s="2"/>
      <c r="J25" s="2"/>
      <c r="K25" s="2"/>
      <c r="L25" s="2"/>
      <c r="M25" s="2"/>
      <c r="N25" s="13"/>
      <c r="O25" s="2"/>
      <c r="P25" s="2"/>
      <c r="Q25" s="2"/>
      <c r="R25" s="2"/>
      <c r="S25" s="220" t="str">
        <f t="shared" ref="S25:T46" si="2">IF(K25="","",IF(K25="Risco Baixo","monitorar o risco.",IF(K25="Risco Médio","monitorar o risco.",IF(K25="Risco Alto","",IF(K25="Risco Extremo","",)))))</f>
        <v/>
      </c>
      <c r="T25" s="220"/>
      <c r="U25" s="218" t="str">
        <f t="shared" ref="U25:U46" si="3">IF(S25="monitorar o risco.","Contínuo","")</f>
        <v/>
      </c>
      <c r="V25" s="213"/>
    </row>
    <row r="26" spans="2:22" s="144" customFormat="1" x14ac:dyDescent="0.25">
      <c r="B26" s="76"/>
      <c r="C26" s="220"/>
      <c r="D26" s="220"/>
      <c r="E26" s="151"/>
      <c r="F26" s="136"/>
      <c r="G26" s="13"/>
      <c r="H26" s="2" t="str">
        <f>IF(G26="","",VLOOKUP(G26,'Matriz Probabilidade Impacto'!$C$5:$E$10,2,FALSE))</f>
        <v/>
      </c>
      <c r="I26" s="2"/>
      <c r="J26" s="2" t="str">
        <f>IF(I26="","",VLOOKUP(I26,'Matriz Probabilidade Impacto'!$C$16:$D$20,2,FALSE))</f>
        <v/>
      </c>
      <c r="K26" s="2" t="str">
        <f t="shared" ref="K26:K46" si="4">IF(L26="","",IF(L26&lt;10,"Risco Baixo",IF(L26&lt;40,"Risco Médio",IF(L26&lt;80,"Risco Alto",IF(L26&lt;101,"Risco Extremo")))))</f>
        <v/>
      </c>
      <c r="L26" s="2" t="str">
        <f t="shared" ref="L26:L46" si="5">IF(I26="","",H26*J26)</f>
        <v/>
      </c>
      <c r="M26" s="2" t="str">
        <f t="shared" ref="M26:M46" si="6">IF(K26="","",IF(K26="Risco Baixo","O risco baixo está dentro do apetite a riscos da UFPA, portanto, deve ser apenas monitorado.",IF(K26="Risco Médio","O risco médio está dentro do apetite a riscos da UFPA, portanto, deve ser apenas monitorado.",IF(K26="Risco Alto","O risco alto deverá ser priorizado para tratamento, pois está fora do limite de apetite tolerado.",IF(K26="Risco Extremo","O risco extremo deverá ser priorizado para tratamento, pois está fora do limite de apetite tolerado.",)))))</f>
        <v/>
      </c>
      <c r="N26" s="13"/>
      <c r="O26" s="2"/>
      <c r="P26" s="2"/>
      <c r="Q26" s="2"/>
      <c r="R26" s="2"/>
      <c r="S26" s="220" t="str">
        <f t="shared" si="2"/>
        <v/>
      </c>
      <c r="T26" s="220"/>
      <c r="U26" s="218" t="str">
        <f t="shared" si="3"/>
        <v/>
      </c>
      <c r="V26" s="213"/>
    </row>
    <row r="27" spans="2:22" s="144" customFormat="1" x14ac:dyDescent="0.25">
      <c r="B27" s="76"/>
      <c r="C27" s="220"/>
      <c r="D27" s="220"/>
      <c r="E27" s="151"/>
      <c r="F27" s="136"/>
      <c r="G27" s="13"/>
      <c r="H27" s="2" t="str">
        <f>IF(G27="","",VLOOKUP(G27,'Matriz Probabilidade Impacto'!$C$5:$E$10,2,FALSE))</f>
        <v/>
      </c>
      <c r="I27" s="2"/>
      <c r="J27" s="2" t="str">
        <f>IF(I27="","",VLOOKUP(I27,'Matriz Probabilidade Impacto'!$C$16:$D$20,2,FALSE))</f>
        <v/>
      </c>
      <c r="K27" s="2" t="str">
        <f t="shared" si="4"/>
        <v/>
      </c>
      <c r="L27" s="2" t="str">
        <f t="shared" si="5"/>
        <v/>
      </c>
      <c r="M27" s="2" t="str">
        <f t="shared" si="6"/>
        <v/>
      </c>
      <c r="N27" s="13"/>
      <c r="O27" s="2"/>
      <c r="P27" s="2"/>
      <c r="Q27" s="2"/>
      <c r="R27" s="2"/>
      <c r="S27" s="220" t="str">
        <f t="shared" si="2"/>
        <v/>
      </c>
      <c r="T27" s="220"/>
      <c r="U27" s="218" t="str">
        <f t="shared" si="3"/>
        <v/>
      </c>
      <c r="V27" s="213"/>
    </row>
    <row r="28" spans="2:22" s="144" customFormat="1" x14ac:dyDescent="0.25">
      <c r="B28" s="76"/>
      <c r="C28" s="220"/>
      <c r="D28" s="220"/>
      <c r="E28" s="151"/>
      <c r="F28" s="136"/>
      <c r="G28" s="13"/>
      <c r="H28" s="2" t="str">
        <f>IF(G28="","",VLOOKUP(G28,'Matriz Probabilidade Impacto'!$C$5:$E$10,2,FALSE))</f>
        <v/>
      </c>
      <c r="I28" s="2"/>
      <c r="J28" s="2" t="str">
        <f>IF(I28="","",VLOOKUP(I28,'Matriz Probabilidade Impacto'!$C$16:$D$20,2,FALSE))</f>
        <v/>
      </c>
      <c r="K28" s="2" t="str">
        <f t="shared" si="4"/>
        <v/>
      </c>
      <c r="L28" s="2" t="str">
        <f t="shared" si="5"/>
        <v/>
      </c>
      <c r="M28" s="2" t="str">
        <f t="shared" si="6"/>
        <v/>
      </c>
      <c r="N28" s="13"/>
      <c r="O28" s="2"/>
      <c r="P28" s="2"/>
      <c r="Q28" s="2"/>
      <c r="R28" s="2"/>
      <c r="S28" s="220" t="str">
        <f t="shared" si="2"/>
        <v/>
      </c>
      <c r="T28" s="220"/>
      <c r="U28" s="218" t="str">
        <f t="shared" si="3"/>
        <v/>
      </c>
      <c r="V28" s="213"/>
    </row>
    <row r="29" spans="2:22" s="144" customFormat="1" x14ac:dyDescent="0.25">
      <c r="B29" s="76"/>
      <c r="C29" s="220"/>
      <c r="D29" s="220"/>
      <c r="E29" s="151"/>
      <c r="F29" s="136"/>
      <c r="G29" s="13"/>
      <c r="H29" s="2" t="str">
        <f>IF(G29="","",VLOOKUP(G29,'Matriz Probabilidade Impacto'!$C$5:$E$10,2,FALSE))</f>
        <v/>
      </c>
      <c r="I29" s="2"/>
      <c r="J29" s="2" t="str">
        <f>IF(I29="","",VLOOKUP(I29,'Matriz Probabilidade Impacto'!$C$16:$D$20,2,FALSE))</f>
        <v/>
      </c>
      <c r="K29" s="2" t="str">
        <f t="shared" si="4"/>
        <v/>
      </c>
      <c r="L29" s="2" t="str">
        <f t="shared" si="5"/>
        <v/>
      </c>
      <c r="M29" s="2" t="str">
        <f t="shared" si="6"/>
        <v/>
      </c>
      <c r="N29" s="13"/>
      <c r="O29" s="2"/>
      <c r="P29" s="2"/>
      <c r="Q29" s="2"/>
      <c r="R29" s="2"/>
      <c r="S29" s="220" t="str">
        <f t="shared" si="2"/>
        <v/>
      </c>
      <c r="T29" s="220"/>
      <c r="U29" s="218" t="str">
        <f t="shared" si="3"/>
        <v/>
      </c>
      <c r="V29" s="213"/>
    </row>
    <row r="30" spans="2:22" s="144" customFormat="1" x14ac:dyDescent="0.25">
      <c r="B30" s="76"/>
      <c r="C30" s="220"/>
      <c r="D30" s="220"/>
      <c r="E30" s="151"/>
      <c r="F30" s="136"/>
      <c r="G30" s="13"/>
      <c r="H30" s="2" t="str">
        <f>IF(G30="","",VLOOKUP(G30,'Matriz Probabilidade Impacto'!$C$5:$E$10,2,FALSE))</f>
        <v/>
      </c>
      <c r="I30" s="2"/>
      <c r="J30" s="2" t="str">
        <f>IF(I30="","",VLOOKUP(I30,'Matriz Probabilidade Impacto'!$C$16:$D$20,2,FALSE))</f>
        <v/>
      </c>
      <c r="K30" s="2" t="str">
        <f t="shared" si="4"/>
        <v/>
      </c>
      <c r="L30" s="2" t="str">
        <f t="shared" si="5"/>
        <v/>
      </c>
      <c r="M30" s="2" t="str">
        <f t="shared" si="6"/>
        <v/>
      </c>
      <c r="N30" s="13"/>
      <c r="O30" s="2"/>
      <c r="P30" s="2"/>
      <c r="Q30" s="2"/>
      <c r="R30" s="2"/>
      <c r="S30" s="220" t="str">
        <f t="shared" si="2"/>
        <v/>
      </c>
      <c r="T30" s="220"/>
      <c r="U30" s="218" t="str">
        <f t="shared" si="3"/>
        <v/>
      </c>
      <c r="V30" s="213"/>
    </row>
    <row r="31" spans="2:22" s="144" customFormat="1" x14ac:dyDescent="0.25">
      <c r="B31" s="76"/>
      <c r="C31" s="220"/>
      <c r="D31" s="220"/>
      <c r="E31" s="151"/>
      <c r="F31" s="136"/>
      <c r="G31" s="13"/>
      <c r="H31" s="2" t="str">
        <f>IF(G31="","",VLOOKUP(G31,'Matriz Probabilidade Impacto'!$C$5:$E$10,2,FALSE))</f>
        <v/>
      </c>
      <c r="I31" s="2"/>
      <c r="J31" s="2" t="str">
        <f>IF(I31="","",VLOOKUP(I31,'Matriz Probabilidade Impacto'!$C$16:$D$20,2,FALSE))</f>
        <v/>
      </c>
      <c r="K31" s="2" t="str">
        <f t="shared" si="4"/>
        <v/>
      </c>
      <c r="L31" s="2" t="str">
        <f t="shared" si="5"/>
        <v/>
      </c>
      <c r="M31" s="2" t="str">
        <f t="shared" si="6"/>
        <v/>
      </c>
      <c r="N31" s="13"/>
      <c r="O31" s="2"/>
      <c r="P31" s="2"/>
      <c r="Q31" s="2"/>
      <c r="R31" s="2"/>
      <c r="S31" s="220" t="str">
        <f t="shared" si="2"/>
        <v/>
      </c>
      <c r="T31" s="220"/>
      <c r="U31" s="218" t="str">
        <f t="shared" si="3"/>
        <v/>
      </c>
      <c r="V31" s="213"/>
    </row>
    <row r="32" spans="2:22" s="144" customFormat="1" x14ac:dyDescent="0.25">
      <c r="B32" s="76"/>
      <c r="C32" s="220"/>
      <c r="D32" s="220"/>
      <c r="E32" s="151"/>
      <c r="F32" s="136"/>
      <c r="G32" s="13"/>
      <c r="H32" s="2" t="str">
        <f>IF(G32="","",VLOOKUP(G32,'Matriz Probabilidade Impacto'!$C$5:$E$10,2,FALSE))</f>
        <v/>
      </c>
      <c r="I32" s="2"/>
      <c r="J32" s="2" t="str">
        <f>IF(I32="","",VLOOKUP(I32,'Matriz Probabilidade Impacto'!$C$16:$D$20,2,FALSE))</f>
        <v/>
      </c>
      <c r="K32" s="2" t="str">
        <f t="shared" si="4"/>
        <v/>
      </c>
      <c r="L32" s="2" t="str">
        <f t="shared" si="5"/>
        <v/>
      </c>
      <c r="M32" s="2" t="str">
        <f t="shared" si="6"/>
        <v/>
      </c>
      <c r="N32" s="13"/>
      <c r="O32" s="2"/>
      <c r="P32" s="2"/>
      <c r="Q32" s="2"/>
      <c r="R32" s="2"/>
      <c r="S32" s="220" t="str">
        <f t="shared" si="2"/>
        <v/>
      </c>
      <c r="T32" s="220"/>
      <c r="U32" s="218" t="str">
        <f t="shared" si="3"/>
        <v/>
      </c>
      <c r="V32" s="213"/>
    </row>
    <row r="33" spans="2:22" s="144" customFormat="1" x14ac:dyDescent="0.25">
      <c r="B33" s="76"/>
      <c r="C33" s="220"/>
      <c r="D33" s="220"/>
      <c r="E33" s="151"/>
      <c r="F33" s="136"/>
      <c r="G33" s="13"/>
      <c r="H33" s="2" t="str">
        <f>IF(G33="","",VLOOKUP(G33,'Matriz Probabilidade Impacto'!$C$5:$E$10,2,FALSE))</f>
        <v/>
      </c>
      <c r="I33" s="2"/>
      <c r="J33" s="2" t="str">
        <f>IF(I33="","",VLOOKUP(I33,'Matriz Probabilidade Impacto'!$C$16:$D$20,2,FALSE))</f>
        <v/>
      </c>
      <c r="K33" s="2" t="str">
        <f t="shared" si="4"/>
        <v/>
      </c>
      <c r="L33" s="2" t="str">
        <f t="shared" si="5"/>
        <v/>
      </c>
      <c r="M33" s="2" t="str">
        <f t="shared" si="6"/>
        <v/>
      </c>
      <c r="N33" s="13"/>
      <c r="O33" s="2"/>
      <c r="P33" s="2"/>
      <c r="Q33" s="2"/>
      <c r="R33" s="2"/>
      <c r="S33" s="220" t="str">
        <f t="shared" si="2"/>
        <v/>
      </c>
      <c r="T33" s="220"/>
      <c r="U33" s="218" t="str">
        <f t="shared" si="3"/>
        <v/>
      </c>
      <c r="V33" s="213"/>
    </row>
    <row r="34" spans="2:22" s="144" customFormat="1" x14ac:dyDescent="0.25">
      <c r="B34" s="76"/>
      <c r="C34" s="220"/>
      <c r="D34" s="220"/>
      <c r="E34" s="151"/>
      <c r="F34" s="136"/>
      <c r="G34" s="13"/>
      <c r="H34" s="2" t="str">
        <f>IF(G34="","",VLOOKUP(G34,'Matriz Probabilidade Impacto'!$C$5:$E$10,2,FALSE))</f>
        <v/>
      </c>
      <c r="I34" s="2"/>
      <c r="J34" s="2" t="str">
        <f>IF(I34="","",VLOOKUP(I34,'Matriz Probabilidade Impacto'!$C$16:$D$20,2,FALSE))</f>
        <v/>
      </c>
      <c r="K34" s="2" t="str">
        <f t="shared" si="4"/>
        <v/>
      </c>
      <c r="L34" s="2" t="str">
        <f t="shared" si="5"/>
        <v/>
      </c>
      <c r="M34" s="2" t="str">
        <f t="shared" si="6"/>
        <v/>
      </c>
      <c r="N34" s="13"/>
      <c r="O34" s="2"/>
      <c r="P34" s="2"/>
      <c r="Q34" s="2"/>
      <c r="R34" s="2"/>
      <c r="S34" s="220" t="str">
        <f t="shared" si="2"/>
        <v/>
      </c>
      <c r="T34" s="220"/>
      <c r="U34" s="218" t="str">
        <f t="shared" si="3"/>
        <v/>
      </c>
      <c r="V34" s="213"/>
    </row>
    <row r="35" spans="2:22" s="144" customFormat="1" x14ac:dyDescent="0.25">
      <c r="B35" s="76"/>
      <c r="C35" s="220"/>
      <c r="D35" s="220"/>
      <c r="E35" s="151"/>
      <c r="F35" s="136"/>
      <c r="G35" s="13"/>
      <c r="H35" s="2" t="str">
        <f>IF(G35="","",VLOOKUP(G35,'Matriz Probabilidade Impacto'!$C$5:$E$10,2,FALSE))</f>
        <v/>
      </c>
      <c r="I35" s="2"/>
      <c r="J35" s="2" t="str">
        <f>IF(I35="","",VLOOKUP(I35,'Matriz Probabilidade Impacto'!$C$16:$D$20,2,FALSE))</f>
        <v/>
      </c>
      <c r="K35" s="2" t="str">
        <f t="shared" si="4"/>
        <v/>
      </c>
      <c r="L35" s="2" t="str">
        <f t="shared" si="5"/>
        <v/>
      </c>
      <c r="M35" s="2" t="str">
        <f t="shared" si="6"/>
        <v/>
      </c>
      <c r="N35" s="13"/>
      <c r="O35" s="2"/>
      <c r="P35" s="2"/>
      <c r="Q35" s="2"/>
      <c r="R35" s="2"/>
      <c r="S35" s="220" t="str">
        <f t="shared" si="2"/>
        <v/>
      </c>
      <c r="T35" s="220"/>
      <c r="U35" s="218" t="str">
        <f t="shared" si="3"/>
        <v/>
      </c>
      <c r="V35" s="213"/>
    </row>
    <row r="36" spans="2:22" s="144" customFormat="1" x14ac:dyDescent="0.25">
      <c r="B36" s="76"/>
      <c r="C36" s="220"/>
      <c r="D36" s="220"/>
      <c r="E36" s="151"/>
      <c r="F36" s="136"/>
      <c r="G36" s="13"/>
      <c r="H36" s="2" t="str">
        <f>IF(G36="","",VLOOKUP(G36,'Matriz Probabilidade Impacto'!$C$5:$E$10,2,FALSE))</f>
        <v/>
      </c>
      <c r="I36" s="2"/>
      <c r="J36" s="2" t="str">
        <f>IF(I36="","",VLOOKUP(I36,'Matriz Probabilidade Impacto'!$C$16:$D$20,2,FALSE))</f>
        <v/>
      </c>
      <c r="K36" s="2" t="str">
        <f t="shared" si="4"/>
        <v/>
      </c>
      <c r="L36" s="2" t="str">
        <f t="shared" si="5"/>
        <v/>
      </c>
      <c r="M36" s="2" t="str">
        <f t="shared" si="6"/>
        <v/>
      </c>
      <c r="N36" s="13"/>
      <c r="O36" s="2"/>
      <c r="P36" s="2"/>
      <c r="Q36" s="2"/>
      <c r="R36" s="2"/>
      <c r="S36" s="220" t="str">
        <f t="shared" si="2"/>
        <v/>
      </c>
      <c r="T36" s="220"/>
      <c r="U36" s="218" t="str">
        <f t="shared" si="3"/>
        <v/>
      </c>
      <c r="V36" s="213"/>
    </row>
    <row r="37" spans="2:22" s="144" customFormat="1" x14ac:dyDescent="0.25">
      <c r="B37" s="76"/>
      <c r="C37" s="220"/>
      <c r="D37" s="220"/>
      <c r="E37" s="151"/>
      <c r="F37" s="136"/>
      <c r="G37" s="13"/>
      <c r="H37" s="2" t="str">
        <f>IF(G37="","",VLOOKUP(G37,'Matriz Probabilidade Impacto'!$C$5:$E$10,2,FALSE))</f>
        <v/>
      </c>
      <c r="I37" s="2"/>
      <c r="J37" s="2" t="str">
        <f>IF(I37="","",VLOOKUP(I37,'Matriz Probabilidade Impacto'!$C$16:$D$20,2,FALSE))</f>
        <v/>
      </c>
      <c r="K37" s="2" t="str">
        <f t="shared" si="4"/>
        <v/>
      </c>
      <c r="L37" s="2" t="str">
        <f t="shared" si="5"/>
        <v/>
      </c>
      <c r="M37" s="2" t="str">
        <f t="shared" si="6"/>
        <v/>
      </c>
      <c r="N37" s="13"/>
      <c r="O37" s="2"/>
      <c r="P37" s="2"/>
      <c r="Q37" s="2"/>
      <c r="R37" s="2"/>
      <c r="S37" s="220" t="str">
        <f t="shared" si="2"/>
        <v/>
      </c>
      <c r="T37" s="220"/>
      <c r="U37" s="218" t="str">
        <f t="shared" si="3"/>
        <v/>
      </c>
      <c r="V37" s="213"/>
    </row>
    <row r="38" spans="2:22" s="144" customFormat="1" x14ac:dyDescent="0.25">
      <c r="B38" s="76"/>
      <c r="C38" s="220"/>
      <c r="D38" s="220"/>
      <c r="E38" s="151"/>
      <c r="F38" s="136"/>
      <c r="G38" s="13"/>
      <c r="H38" s="2" t="str">
        <f>IF(G38="","",VLOOKUP(G38,'Matriz Probabilidade Impacto'!$C$5:$E$10,2,FALSE))</f>
        <v/>
      </c>
      <c r="I38" s="2"/>
      <c r="J38" s="2" t="str">
        <f>IF(I38="","",VLOOKUP(I38,'Matriz Probabilidade Impacto'!$C$16:$D$20,2,FALSE))</f>
        <v/>
      </c>
      <c r="K38" s="2" t="str">
        <f t="shared" si="4"/>
        <v/>
      </c>
      <c r="L38" s="2" t="str">
        <f t="shared" si="5"/>
        <v/>
      </c>
      <c r="M38" s="2" t="str">
        <f t="shared" si="6"/>
        <v/>
      </c>
      <c r="N38" s="13"/>
      <c r="O38" s="2"/>
      <c r="P38" s="2"/>
      <c r="Q38" s="2"/>
      <c r="R38" s="2"/>
      <c r="S38" s="220" t="str">
        <f t="shared" si="2"/>
        <v/>
      </c>
      <c r="T38" s="220"/>
      <c r="U38" s="218" t="str">
        <f t="shared" si="3"/>
        <v/>
      </c>
      <c r="V38" s="213"/>
    </row>
    <row r="39" spans="2:22" s="144" customFormat="1" x14ac:dyDescent="0.25">
      <c r="B39" s="76"/>
      <c r="C39" s="220"/>
      <c r="D39" s="220"/>
      <c r="E39" s="151"/>
      <c r="F39" s="136"/>
      <c r="G39" s="13"/>
      <c r="H39" s="2" t="str">
        <f>IF(G39="","",VLOOKUP(G39,'Matriz Probabilidade Impacto'!$C$5:$E$10,2,FALSE))</f>
        <v/>
      </c>
      <c r="I39" s="2"/>
      <c r="J39" s="2" t="str">
        <f>IF(I39="","",VLOOKUP(I39,'Matriz Probabilidade Impacto'!$C$16:$D$20,2,FALSE))</f>
        <v/>
      </c>
      <c r="K39" s="2" t="str">
        <f t="shared" si="4"/>
        <v/>
      </c>
      <c r="L39" s="2" t="str">
        <f t="shared" si="5"/>
        <v/>
      </c>
      <c r="M39" s="2" t="str">
        <f t="shared" si="6"/>
        <v/>
      </c>
      <c r="N39" s="13"/>
      <c r="O39" s="2"/>
      <c r="P39" s="2"/>
      <c r="Q39" s="2"/>
      <c r="R39" s="2"/>
      <c r="S39" s="220" t="str">
        <f t="shared" si="2"/>
        <v/>
      </c>
      <c r="T39" s="220"/>
      <c r="U39" s="218" t="str">
        <f t="shared" si="3"/>
        <v/>
      </c>
      <c r="V39" s="213"/>
    </row>
    <row r="40" spans="2:22" s="144" customFormat="1" x14ac:dyDescent="0.25">
      <c r="B40" s="76"/>
      <c r="C40" s="220"/>
      <c r="D40" s="220"/>
      <c r="E40" s="151"/>
      <c r="F40" s="136"/>
      <c r="G40" s="13"/>
      <c r="H40" s="2" t="str">
        <f>IF(G40="","",VLOOKUP(G40,'Matriz Probabilidade Impacto'!$C$5:$E$10,2,FALSE))</f>
        <v/>
      </c>
      <c r="I40" s="2"/>
      <c r="J40" s="2" t="str">
        <f>IF(I40="","",VLOOKUP(I40,'Matriz Probabilidade Impacto'!$C$16:$D$20,2,FALSE))</f>
        <v/>
      </c>
      <c r="K40" s="2" t="str">
        <f t="shared" si="4"/>
        <v/>
      </c>
      <c r="L40" s="2" t="str">
        <f t="shared" si="5"/>
        <v/>
      </c>
      <c r="M40" s="2" t="str">
        <f t="shared" si="6"/>
        <v/>
      </c>
      <c r="N40" s="13"/>
      <c r="O40" s="2"/>
      <c r="P40" s="2"/>
      <c r="Q40" s="2"/>
      <c r="R40" s="2"/>
      <c r="S40" s="220" t="str">
        <f t="shared" si="2"/>
        <v/>
      </c>
      <c r="T40" s="220"/>
      <c r="U40" s="218" t="str">
        <f t="shared" si="3"/>
        <v/>
      </c>
      <c r="V40" s="213"/>
    </row>
    <row r="41" spans="2:22" s="144" customFormat="1" x14ac:dyDescent="0.25">
      <c r="B41" s="76"/>
      <c r="C41" s="220"/>
      <c r="D41" s="220"/>
      <c r="E41" s="151"/>
      <c r="F41" s="136"/>
      <c r="G41" s="13"/>
      <c r="H41" s="2" t="str">
        <f>IF(G41="","",VLOOKUP(G41,'Matriz Probabilidade Impacto'!$C$5:$E$10,2,FALSE))</f>
        <v/>
      </c>
      <c r="I41" s="2"/>
      <c r="J41" s="2" t="str">
        <f>IF(I41="","",VLOOKUP(I41,'Matriz Probabilidade Impacto'!$C$16:$D$20,2,FALSE))</f>
        <v/>
      </c>
      <c r="K41" s="2" t="str">
        <f t="shared" si="4"/>
        <v/>
      </c>
      <c r="L41" s="2" t="str">
        <f t="shared" si="5"/>
        <v/>
      </c>
      <c r="M41" s="2" t="str">
        <f t="shared" si="6"/>
        <v/>
      </c>
      <c r="N41" s="13"/>
      <c r="O41" s="2"/>
      <c r="P41" s="2"/>
      <c r="Q41" s="2"/>
      <c r="R41" s="2"/>
      <c r="S41" s="220" t="str">
        <f t="shared" si="2"/>
        <v/>
      </c>
      <c r="T41" s="220"/>
      <c r="U41" s="218" t="str">
        <f t="shared" si="3"/>
        <v/>
      </c>
      <c r="V41" s="213"/>
    </row>
    <row r="42" spans="2:22" s="144" customFormat="1" x14ac:dyDescent="0.25">
      <c r="B42" s="76"/>
      <c r="C42" s="220"/>
      <c r="D42" s="220"/>
      <c r="E42" s="151"/>
      <c r="F42" s="136"/>
      <c r="G42" s="13"/>
      <c r="H42" s="2" t="str">
        <f>IF(G42="","",VLOOKUP(G42,'Matriz Probabilidade Impacto'!$C$5:$E$10,2,FALSE))</f>
        <v/>
      </c>
      <c r="I42" s="2"/>
      <c r="J42" s="2" t="str">
        <f>IF(I42="","",VLOOKUP(I42,'Matriz Probabilidade Impacto'!$C$16:$D$20,2,FALSE))</f>
        <v/>
      </c>
      <c r="K42" s="2" t="str">
        <f t="shared" si="4"/>
        <v/>
      </c>
      <c r="L42" s="2" t="str">
        <f t="shared" si="5"/>
        <v/>
      </c>
      <c r="M42" s="2" t="str">
        <f t="shared" si="6"/>
        <v/>
      </c>
      <c r="N42" s="13"/>
      <c r="O42" s="2"/>
      <c r="P42" s="2"/>
      <c r="Q42" s="2"/>
      <c r="R42" s="2"/>
      <c r="S42" s="220" t="str">
        <f t="shared" si="2"/>
        <v/>
      </c>
      <c r="T42" s="220"/>
      <c r="U42" s="218" t="str">
        <f t="shared" si="3"/>
        <v/>
      </c>
      <c r="V42" s="213"/>
    </row>
    <row r="43" spans="2:22" s="144" customFormat="1" x14ac:dyDescent="0.25">
      <c r="B43" s="76"/>
      <c r="C43" s="220"/>
      <c r="D43" s="220"/>
      <c r="E43" s="151"/>
      <c r="F43" s="136"/>
      <c r="G43" s="13"/>
      <c r="H43" s="2" t="str">
        <f>IF(G43="","",VLOOKUP(G43,'Matriz Probabilidade Impacto'!$C$5:$E$10,2,FALSE))</f>
        <v/>
      </c>
      <c r="I43" s="2"/>
      <c r="J43" s="2" t="str">
        <f>IF(I43="","",VLOOKUP(I43,'Matriz Probabilidade Impacto'!$C$16:$D$20,2,FALSE))</f>
        <v/>
      </c>
      <c r="K43" s="2" t="str">
        <f t="shared" si="4"/>
        <v/>
      </c>
      <c r="L43" s="2" t="str">
        <f t="shared" si="5"/>
        <v/>
      </c>
      <c r="M43" s="2" t="str">
        <f t="shared" si="6"/>
        <v/>
      </c>
      <c r="N43" s="13"/>
      <c r="O43" s="2"/>
      <c r="P43" s="2"/>
      <c r="Q43" s="2"/>
      <c r="R43" s="2"/>
      <c r="S43" s="220" t="str">
        <f t="shared" si="2"/>
        <v/>
      </c>
      <c r="T43" s="220"/>
      <c r="U43" s="218" t="str">
        <f t="shared" si="3"/>
        <v/>
      </c>
      <c r="V43" s="213"/>
    </row>
    <row r="44" spans="2:22" s="144" customFormat="1" x14ac:dyDescent="0.25">
      <c r="B44" s="76"/>
      <c r="C44" s="220"/>
      <c r="D44" s="220"/>
      <c r="E44" s="151"/>
      <c r="F44" s="136"/>
      <c r="G44" s="13"/>
      <c r="H44" s="2" t="str">
        <f>IF(G44="","",VLOOKUP(G44,'Matriz Probabilidade Impacto'!$C$5:$E$10,2,FALSE))</f>
        <v/>
      </c>
      <c r="I44" s="2"/>
      <c r="J44" s="2" t="str">
        <f>IF(I44="","",VLOOKUP(I44,'Matriz Probabilidade Impacto'!$C$16:$D$20,2,FALSE))</f>
        <v/>
      </c>
      <c r="K44" s="2" t="str">
        <f t="shared" si="4"/>
        <v/>
      </c>
      <c r="L44" s="2" t="str">
        <f t="shared" si="5"/>
        <v/>
      </c>
      <c r="M44" s="2" t="str">
        <f t="shared" si="6"/>
        <v/>
      </c>
      <c r="N44" s="13"/>
      <c r="O44" s="2"/>
      <c r="P44" s="2"/>
      <c r="Q44" s="2"/>
      <c r="R44" s="2"/>
      <c r="S44" s="220" t="str">
        <f t="shared" si="2"/>
        <v/>
      </c>
      <c r="T44" s="220"/>
      <c r="U44" s="218" t="str">
        <f t="shared" si="3"/>
        <v/>
      </c>
      <c r="V44" s="213"/>
    </row>
    <row r="45" spans="2:22" s="144" customFormat="1" x14ac:dyDescent="0.25">
      <c r="B45" s="76"/>
      <c r="C45" s="220"/>
      <c r="D45" s="220"/>
      <c r="E45" s="151"/>
      <c r="F45" s="136"/>
      <c r="G45" s="13"/>
      <c r="H45" s="2" t="str">
        <f>IF(G45="","",VLOOKUP(G45,'Matriz Probabilidade Impacto'!$C$5:$E$10,2,FALSE))</f>
        <v/>
      </c>
      <c r="I45" s="2"/>
      <c r="J45" s="2" t="str">
        <f>IF(I45="","",VLOOKUP(I45,'Matriz Probabilidade Impacto'!$C$16:$D$20,2,FALSE))</f>
        <v/>
      </c>
      <c r="K45" s="2" t="str">
        <f t="shared" si="4"/>
        <v/>
      </c>
      <c r="L45" s="2" t="str">
        <f t="shared" si="5"/>
        <v/>
      </c>
      <c r="M45" s="2" t="str">
        <f t="shared" si="6"/>
        <v/>
      </c>
      <c r="N45" s="13"/>
      <c r="O45" s="2"/>
      <c r="P45" s="2"/>
      <c r="Q45" s="2"/>
      <c r="R45" s="2"/>
      <c r="S45" s="220" t="str">
        <f t="shared" si="2"/>
        <v/>
      </c>
      <c r="T45" s="220"/>
      <c r="U45" s="218" t="str">
        <f t="shared" si="3"/>
        <v/>
      </c>
      <c r="V45" s="213"/>
    </row>
    <row r="46" spans="2:22" s="144" customFormat="1" ht="15.75" thickBot="1" x14ac:dyDescent="0.3">
      <c r="B46" s="82"/>
      <c r="C46" s="221"/>
      <c r="D46" s="221"/>
      <c r="E46" s="210"/>
      <c r="F46" s="211"/>
      <c r="G46" s="15"/>
      <c r="H46" s="16" t="str">
        <f>IF(G46="","",VLOOKUP(G46,'Matriz Probabilidade Impacto'!$C$5:$E$10,2,FALSE))</f>
        <v/>
      </c>
      <c r="I46" s="16"/>
      <c r="J46" s="16" t="str">
        <f>IF(I46="","",VLOOKUP(I46,'Matriz Probabilidade Impacto'!$C$16:$D$20,2,FALSE))</f>
        <v/>
      </c>
      <c r="K46" s="16" t="str">
        <f t="shared" si="4"/>
        <v/>
      </c>
      <c r="L46" s="16" t="str">
        <f t="shared" si="5"/>
        <v/>
      </c>
      <c r="M46" s="16" t="str">
        <f t="shared" si="6"/>
        <v/>
      </c>
      <c r="N46" s="15"/>
      <c r="O46" s="16"/>
      <c r="P46" s="16"/>
      <c r="Q46" s="16"/>
      <c r="R46" s="16"/>
      <c r="S46" s="221" t="str">
        <f t="shared" si="2"/>
        <v/>
      </c>
      <c r="T46" s="221" t="str">
        <f t="shared" si="2"/>
        <v/>
      </c>
      <c r="U46" s="219" t="str">
        <f t="shared" si="3"/>
        <v/>
      </c>
      <c r="V46" s="214"/>
    </row>
  </sheetData>
  <mergeCells count="17">
    <mergeCell ref="V4:V5"/>
    <mergeCell ref="N3:U3"/>
    <mergeCell ref="S4:U4"/>
    <mergeCell ref="B4:B5"/>
    <mergeCell ref="C4:C5"/>
    <mergeCell ref="D4:D5"/>
    <mergeCell ref="E4:E5"/>
    <mergeCell ref="F4:F5"/>
    <mergeCell ref="N4:Q4"/>
    <mergeCell ref="G3:M3"/>
    <mergeCell ref="G4:H4"/>
    <mergeCell ref="I4:J4"/>
    <mergeCell ref="K4:L4"/>
    <mergeCell ref="F2:G2"/>
    <mergeCell ref="B2:C2"/>
    <mergeCell ref="M4:M5"/>
    <mergeCell ref="B3:F3"/>
  </mergeCells>
  <conditionalFormatting sqref="G6:J46">
    <cfRule type="cellIs" dxfId="216" priority="1489" operator="equal">
      <formula>1</formula>
    </cfRule>
    <cfRule type="cellIs" dxfId="215" priority="1493" operator="equal">
      <formula>2</formula>
    </cfRule>
    <cfRule type="cellIs" dxfId="214" priority="1494" operator="equal">
      <formula>5</formula>
    </cfRule>
    <cfRule type="cellIs" dxfId="213" priority="1495" operator="equal">
      <formula>8</formula>
    </cfRule>
    <cfRule type="cellIs" dxfId="212" priority="1497" operator="equal">
      <formula>10</formula>
    </cfRule>
  </conditionalFormatting>
  <conditionalFormatting sqref="N6:R46">
    <cfRule type="cellIs" dxfId="211" priority="1460" operator="equal">
      <formula>"RB"</formula>
    </cfRule>
    <cfRule type="cellIs" dxfId="210" priority="1461" operator="equal">
      <formula>"RM"</formula>
    </cfRule>
    <cfRule type="cellIs" dxfId="209" priority="1462" operator="equal">
      <formula>"RA"</formula>
    </cfRule>
    <cfRule type="cellIs" dxfId="208" priority="1463" operator="equal">
      <formula>"RE"</formula>
    </cfRule>
  </conditionalFormatting>
  <conditionalFormatting sqref="G6:G46">
    <cfRule type="cellIs" dxfId="207" priority="1488" operator="equal">
      <formula>10</formula>
    </cfRule>
    <cfRule type="cellIs" dxfId="206" priority="1490" operator="equal">
      <formula>1</formula>
    </cfRule>
    <cfRule type="cellIs" dxfId="205" priority="1491" operator="equal">
      <formula>2</formula>
    </cfRule>
    <cfRule type="cellIs" dxfId="204" priority="1492" operator="equal">
      <formula>5</formula>
    </cfRule>
  </conditionalFormatting>
  <conditionalFormatting sqref="L6:L46">
    <cfRule type="cellIs" dxfId="203" priority="1414" operator="lessThan">
      <formula>10</formula>
    </cfRule>
    <cfRule type="cellIs" dxfId="202" priority="1415" operator="lessThan">
      <formula>40</formula>
    </cfRule>
    <cfRule type="cellIs" dxfId="201" priority="1416" operator="lessThan">
      <formula>80</formula>
    </cfRule>
    <cfRule type="cellIs" dxfId="200" priority="1417" operator="lessThan">
      <formula>101</formula>
    </cfRule>
  </conditionalFormatting>
  <conditionalFormatting sqref="K6:K46">
    <cfRule type="cellIs" dxfId="199" priority="1410" operator="equal">
      <formula>"Risco Baixo"</formula>
    </cfRule>
    <cfRule type="cellIs" dxfId="198" priority="1411" operator="equal">
      <formula>"Risco Médio"</formula>
    </cfRule>
    <cfRule type="cellIs" dxfId="197" priority="1412" operator="equal">
      <formula>"Risco Alto"</formula>
    </cfRule>
    <cfRule type="cellIs" dxfId="196" priority="1413" operator="equal">
      <formula>"Risco Extremo"</formula>
    </cfRule>
  </conditionalFormatting>
  <conditionalFormatting sqref="M6:M46">
    <cfRule type="cellIs" dxfId="195" priority="1406" operator="equal">
      <formula>"Risco Baixo é tolerado. A ação de tratamento é Gerenciar o Risco."</formula>
    </cfRule>
    <cfRule type="cellIs" dxfId="194" priority="1407" operator="equal">
      <formula>"Risco Médio é tolerado. A ação de tratamento é Gerenciar o Risco."</formula>
    </cfRule>
    <cfRule type="cellIs" dxfId="193" priority="1408" operator="equal">
      <formula>"Risco Alto não é tolerado. Deverá ser criada ação de tratamento."</formula>
    </cfRule>
    <cfRule type="cellIs" dxfId="192" priority="1409" operator="equal">
      <formula>"Risco Extremo não é tolerado. Deverá ser criada ação de tratamento."</formula>
    </cfRule>
  </conditionalFormatting>
  <conditionalFormatting sqref="L6:L46">
    <cfRule type="cellIs" dxfId="191" priority="1385" operator="equal">
      <formula>""</formula>
    </cfRule>
    <cfRule type="cellIs" dxfId="190" priority="1398" operator="lessThan">
      <formula>10</formula>
    </cfRule>
    <cfRule type="cellIs" dxfId="189" priority="1399" operator="lessThan">
      <formula>40</formula>
    </cfRule>
    <cfRule type="cellIs" dxfId="188" priority="1400" operator="lessThan">
      <formula>80</formula>
    </cfRule>
    <cfRule type="cellIs" dxfId="187" priority="1401" operator="lessThan">
      <formula>101</formula>
    </cfRule>
  </conditionalFormatting>
  <conditionalFormatting sqref="K6:K46">
    <cfRule type="cellIs" dxfId="186" priority="1386" operator="equal">
      <formula>""</formula>
    </cfRule>
    <cfRule type="cellIs" dxfId="185" priority="1394" operator="equal">
      <formula>"Risco Baixo"</formula>
    </cfRule>
    <cfRule type="cellIs" dxfId="184" priority="1395" operator="equal">
      <formula>"Risco Médio"</formula>
    </cfRule>
    <cfRule type="cellIs" dxfId="183" priority="1396" operator="equal">
      <formula>"Risco Alto"</formula>
    </cfRule>
    <cfRule type="cellIs" dxfId="182" priority="1397" operator="equal">
      <formula>"Risco Extremo"</formula>
    </cfRule>
  </conditionalFormatting>
  <conditionalFormatting sqref="M6:M46">
    <cfRule type="cellIs" dxfId="181" priority="1384" operator="equal">
      <formula>""</formula>
    </cfRule>
    <cfRule type="cellIs" dxfId="180" priority="1390" operator="equal">
      <formula>"Risco Baixo é tolerado. A ação de tratamento é Gerenciar o Risco."</formula>
    </cfRule>
    <cfRule type="cellIs" dxfId="179" priority="1391" operator="equal">
      <formula>"Risco Médio é tolerado. A ação de tratamento é Gerenciar o Risco."</formula>
    </cfRule>
    <cfRule type="cellIs" dxfId="178" priority="1392" operator="equal">
      <formula>"Risco Alto não é tolerado. Deverá ser criada ação de tratamento."</formula>
    </cfRule>
    <cfRule type="cellIs" dxfId="177" priority="1393" operator="equal">
      <formula>"Risco Extremo não é tolerado. Deverá ser criada ação de tratamento."</formula>
    </cfRule>
  </conditionalFormatting>
  <conditionalFormatting sqref="H6:H46 J6:J46">
    <cfRule type="cellIs" dxfId="176" priority="1388" operator="equal">
      <formula>""</formula>
    </cfRule>
  </conditionalFormatting>
  <conditionalFormatting sqref="M6:M46">
    <cfRule type="cellIs" dxfId="175" priority="1344" operator="equal">
      <formula>""</formula>
    </cfRule>
    <cfRule type="cellIs" dxfId="174" priority="1345" operator="equal">
      <formula>"O risco baixo está dentro do apetite a riscos da UFPA, portanto, deve ser apenas monitorado."</formula>
    </cfRule>
    <cfRule type="cellIs" dxfId="173" priority="1346" operator="equal">
      <formula>"O risco médio está dentro do apetite a riscos da UFPA, portanto, deve ser apenas monitorado."</formula>
    </cfRule>
    <cfRule type="cellIs" dxfId="172" priority="1347" operator="equal">
      <formula>"O risco alto deverá ser priorizado para tratamento, pois está fora do limite de apetite tolerado."</formula>
    </cfRule>
    <cfRule type="cellIs" dxfId="171" priority="1348" operator="equal">
      <formula>"O risco extremo deverá ser priorizado para tratamento, pois está fora do limite de apetite tolerado."</formula>
    </cfRule>
  </conditionalFormatting>
  <dataValidations count="3">
    <dataValidation type="list" allowBlank="1" showInputMessage="1" showErrorMessage="1" sqref="N6:R46">
      <formula1>"Sim,Não"</formula1>
    </dataValidation>
    <dataValidation type="list" allowBlank="1" showInputMessage="1" showErrorMessage="1" sqref="G6:G46">
      <formula1>"Muito Baixa,Baixa,Média,Alta,Muito Alta"</formula1>
    </dataValidation>
    <dataValidation type="list" allowBlank="1" showInputMessage="1" showErrorMessage="1" sqref="I6:I46">
      <formula1>"Muito Baixo,Baixo,Médio,Alto,Muito Alto"</formula1>
    </dataValidation>
  </dataValidations>
  <pageMargins left="0.51181102362204722" right="0.51181102362204722" top="0.78740157480314965" bottom="0.78740157480314965" header="0.31496062992125984" footer="0.31496062992125984"/>
  <pageSetup paperSize="9" scale="3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X15"/>
  <sheetViews>
    <sheetView showGridLines="0" topLeftCell="I1" zoomScale="70" zoomScaleNormal="70" zoomScaleSheetLayoutView="70" workbookViewId="0">
      <selection activeCell="U10" sqref="U10"/>
    </sheetView>
  </sheetViews>
  <sheetFormatPr defaultRowHeight="15" x14ac:dyDescent="0.25"/>
  <cols>
    <col min="1" max="1" width="3.28515625" customWidth="1"/>
    <col min="2" max="2" width="22.85546875" customWidth="1"/>
    <col min="3" max="3" width="45.28515625" customWidth="1"/>
    <col min="4" max="4" width="18.7109375" customWidth="1"/>
    <col min="5" max="5" width="26" customWidth="1"/>
    <col min="6" max="6" width="21.140625" customWidth="1"/>
    <col min="7" max="7" width="17" customWidth="1"/>
    <col min="8" max="8" width="11.7109375" customWidth="1"/>
    <col min="9" max="9" width="14.7109375" customWidth="1"/>
    <col min="10" max="10" width="25.42578125" customWidth="1"/>
    <col min="11" max="12" width="13.85546875" customWidth="1"/>
    <col min="13" max="13" width="17.140625" customWidth="1"/>
    <col min="14" max="14" width="16.85546875" customWidth="1"/>
    <col min="15" max="16" width="17.7109375" customWidth="1"/>
    <col min="17" max="17" width="21.42578125" customWidth="1"/>
    <col min="18" max="24" width="20.42578125" customWidth="1"/>
  </cols>
  <sheetData>
    <row r="1" spans="3:24" ht="38.25" customHeight="1" thickBot="1" x14ac:dyDescent="0.3"/>
    <row r="2" spans="3:24" ht="30" customHeight="1" x14ac:dyDescent="0.25">
      <c r="C2" s="35" t="s">
        <v>189</v>
      </c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29"/>
      <c r="V2" s="329"/>
      <c r="W2" s="329"/>
      <c r="X2" s="330"/>
    </row>
    <row r="3" spans="3:24" ht="30" customHeight="1" x14ac:dyDescent="0.25">
      <c r="C3" s="36" t="s">
        <v>186</v>
      </c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31"/>
      <c r="X3" s="332"/>
    </row>
    <row r="4" spans="3:24" ht="30" customHeight="1" x14ac:dyDescent="0.25">
      <c r="C4" s="36" t="s">
        <v>187</v>
      </c>
      <c r="D4" s="331"/>
      <c r="E4" s="331"/>
      <c r="F4" s="331"/>
      <c r="G4" s="331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  <c r="T4" s="331"/>
      <c r="U4" s="331"/>
      <c r="V4" s="331"/>
      <c r="W4" s="331"/>
      <c r="X4" s="332"/>
    </row>
    <row r="5" spans="3:24" ht="30" customHeight="1" thickBot="1" x14ac:dyDescent="0.3">
      <c r="C5" s="37" t="s">
        <v>188</v>
      </c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4"/>
    </row>
    <row r="7" spans="3:24" ht="15.75" thickBot="1" x14ac:dyDescent="0.3"/>
    <row r="8" spans="3:24" ht="30" customHeight="1" x14ac:dyDescent="0.25">
      <c r="C8" s="261" t="s">
        <v>109</v>
      </c>
      <c r="D8" s="262"/>
      <c r="E8" s="262"/>
      <c r="F8" s="263"/>
      <c r="G8" s="294" t="s">
        <v>108</v>
      </c>
      <c r="H8" s="295"/>
      <c r="I8" s="296" t="s">
        <v>107</v>
      </c>
      <c r="J8" s="297"/>
      <c r="K8" s="297"/>
      <c r="L8" s="297"/>
      <c r="M8" s="298"/>
      <c r="N8" s="299" t="s">
        <v>106</v>
      </c>
      <c r="O8" s="300"/>
      <c r="P8" s="300"/>
      <c r="Q8" s="301"/>
      <c r="R8" s="259" t="s">
        <v>110</v>
      </c>
      <c r="S8" s="259"/>
      <c r="T8" s="259"/>
      <c r="U8" s="259"/>
      <c r="V8" s="259"/>
      <c r="W8" s="259"/>
      <c r="X8" s="260"/>
    </row>
    <row r="9" spans="3:24" ht="30" x14ac:dyDescent="0.25">
      <c r="C9" s="19" t="s">
        <v>88</v>
      </c>
      <c r="D9" s="20" t="s">
        <v>89</v>
      </c>
      <c r="E9" s="20" t="s">
        <v>90</v>
      </c>
      <c r="F9" s="122" t="s">
        <v>91</v>
      </c>
      <c r="G9" s="22" t="s">
        <v>92</v>
      </c>
      <c r="H9" s="133" t="s">
        <v>93</v>
      </c>
      <c r="I9" s="27" t="s">
        <v>94</v>
      </c>
      <c r="J9" s="143" t="s">
        <v>111</v>
      </c>
      <c r="K9" s="293" t="s">
        <v>112</v>
      </c>
      <c r="L9" s="293"/>
      <c r="M9" s="28" t="s">
        <v>95</v>
      </c>
      <c r="N9" s="134" t="s">
        <v>96</v>
      </c>
      <c r="O9" s="29" t="s">
        <v>97</v>
      </c>
      <c r="P9" s="29" t="s">
        <v>113</v>
      </c>
      <c r="Q9" s="31" t="s">
        <v>98</v>
      </c>
      <c r="R9" s="130" t="s">
        <v>99</v>
      </c>
      <c r="S9" s="32" t="s">
        <v>100</v>
      </c>
      <c r="T9" s="32" t="s">
        <v>101</v>
      </c>
      <c r="U9" s="32" t="s">
        <v>102</v>
      </c>
      <c r="V9" s="32" t="s">
        <v>103</v>
      </c>
      <c r="W9" s="32" t="s">
        <v>104</v>
      </c>
      <c r="X9" s="34" t="s">
        <v>105</v>
      </c>
    </row>
    <row r="10" spans="3:24" ht="53.25" customHeight="1" x14ac:dyDescent="0.25">
      <c r="C10" s="79"/>
      <c r="D10" s="77"/>
      <c r="E10" s="77"/>
      <c r="F10" s="123"/>
      <c r="G10" s="24"/>
      <c r="H10" s="128"/>
      <c r="I10" s="24" t="str">
        <f>IF(H10=0,"",G10*H10)</f>
        <v/>
      </c>
      <c r="J10" s="77"/>
      <c r="K10" s="1"/>
      <c r="L10" s="1">
        <f>IF(K10=1,"Inexistente",IF(K10=0.8,"Fraco",IF(K10=0.6,"Mediano",IF(K10=0.4,"Satisfatório",IF(K10=0.2,"Forte",0)))))</f>
        <v>0</v>
      </c>
      <c r="M10" s="14" t="str">
        <f>IF(H10=0,"",I10*K10)</f>
        <v/>
      </c>
      <c r="N10" s="126" t="str">
        <f>IF(H10=0,"",IF(I10&lt;9.99,"RB",IF(I10&lt;39.99,"RM",IF(I10&lt;79.99,"RA",IF(I10&lt;101,"RE")))))</f>
        <v/>
      </c>
      <c r="O10" s="1" t="str">
        <f>IF(H10=0,"",IF(M10&lt;9.99,"RB",IF(M10&lt;39.99,"RM",IF(M10&lt;79.99,"RA",IF(M10&lt;101,"RE")))))</f>
        <v/>
      </c>
      <c r="P10" s="135"/>
      <c r="Q10" s="136"/>
      <c r="R10" s="139"/>
      <c r="S10" s="77"/>
      <c r="T10" s="77"/>
      <c r="U10" s="141"/>
      <c r="V10" s="77"/>
      <c r="W10" s="77"/>
      <c r="X10" s="78"/>
    </row>
    <row r="11" spans="3:24" ht="53.25" customHeight="1" x14ac:dyDescent="0.25">
      <c r="C11" s="76"/>
      <c r="D11" s="77"/>
      <c r="E11" s="77"/>
      <c r="F11" s="123"/>
      <c r="G11" s="24"/>
      <c r="H11" s="128"/>
      <c r="I11" s="24" t="str">
        <f>IF(H11=0,"",G11*H11)</f>
        <v/>
      </c>
      <c r="J11" s="77"/>
      <c r="K11" s="1"/>
      <c r="L11" s="1">
        <f t="shared" ref="L11:L14" si="0">IF(K11=1,"Inexistente",IF(K11=0.8,"Fraco",IF(K11=0.6,"Mediano",IF(K11=0.4,"Satisfatório",IF(K11=0.2,"Forte",0)))))</f>
        <v>0</v>
      </c>
      <c r="M11" s="14" t="str">
        <f t="shared" ref="M11:M15" si="1">IF(H11=0,"",I11*K11)</f>
        <v/>
      </c>
      <c r="N11" s="126" t="str">
        <f t="shared" ref="N11:N15" si="2">IF(H11=0,"",IF(I11&lt;9.99,"RB",IF(I11&lt;39.99,"RM",IF(I11&lt;79.99,"RA",IF(I11&lt;101,"RE")))))</f>
        <v/>
      </c>
      <c r="O11" s="1" t="str">
        <f t="shared" ref="O11:O15" si="3">IF(H11=0,"",IF(M11&lt;9.99,"RB",IF(M11&lt;39.99,"RM",IF(M11&lt;79.99,"RA",IF(M11&lt;101,"RE")))))</f>
        <v/>
      </c>
      <c r="P11" s="135"/>
      <c r="Q11" s="78"/>
      <c r="R11" s="139"/>
      <c r="S11" s="77"/>
      <c r="T11" s="77"/>
      <c r="U11" s="141"/>
      <c r="V11" s="77"/>
      <c r="W11" s="77"/>
      <c r="X11" s="78"/>
    </row>
    <row r="12" spans="3:24" ht="53.25" customHeight="1" x14ac:dyDescent="0.25">
      <c r="C12" s="76"/>
      <c r="D12" s="77"/>
      <c r="E12" s="77"/>
      <c r="F12" s="123"/>
      <c r="G12" s="24"/>
      <c r="H12" s="128"/>
      <c r="I12" s="24" t="str">
        <f>IF(H12=0,"",G12*H12)</f>
        <v/>
      </c>
      <c r="J12" s="77"/>
      <c r="K12" s="1"/>
      <c r="L12" s="1">
        <f t="shared" si="0"/>
        <v>0</v>
      </c>
      <c r="M12" s="14" t="str">
        <f t="shared" si="1"/>
        <v/>
      </c>
      <c r="N12" s="126" t="str">
        <f t="shared" si="2"/>
        <v/>
      </c>
      <c r="O12" s="1" t="str">
        <f t="shared" si="3"/>
        <v/>
      </c>
      <c r="P12" s="135"/>
      <c r="Q12" s="78"/>
      <c r="R12" s="139"/>
      <c r="S12" s="77"/>
      <c r="T12" s="77"/>
      <c r="U12" s="141"/>
      <c r="V12" s="77"/>
      <c r="W12" s="77"/>
      <c r="X12" s="78"/>
    </row>
    <row r="13" spans="3:24" ht="53.25" customHeight="1" x14ac:dyDescent="0.25">
      <c r="C13" s="79"/>
      <c r="D13" s="77"/>
      <c r="E13" s="77"/>
      <c r="F13" s="124"/>
      <c r="G13" s="24"/>
      <c r="H13" s="128"/>
      <c r="I13" s="24" t="str">
        <f>IF(H13=0,"",G13*H13)</f>
        <v/>
      </c>
      <c r="J13" s="77"/>
      <c r="K13" s="1"/>
      <c r="L13" s="1">
        <f t="shared" si="0"/>
        <v>0</v>
      </c>
      <c r="M13" s="14" t="str">
        <f t="shared" si="1"/>
        <v/>
      </c>
      <c r="N13" s="126" t="str">
        <f t="shared" si="2"/>
        <v/>
      </c>
      <c r="O13" s="1" t="str">
        <f t="shared" si="3"/>
        <v/>
      </c>
      <c r="P13" s="135"/>
      <c r="Q13" s="78"/>
      <c r="R13" s="139"/>
      <c r="S13" s="77"/>
      <c r="T13" s="77"/>
      <c r="U13" s="77"/>
      <c r="V13" s="77"/>
      <c r="W13" s="77"/>
      <c r="X13" s="81"/>
    </row>
    <row r="14" spans="3:24" ht="53.25" customHeight="1" x14ac:dyDescent="0.25">
      <c r="C14" s="79"/>
      <c r="D14" s="77"/>
      <c r="E14" s="80"/>
      <c r="F14" s="124"/>
      <c r="G14" s="24"/>
      <c r="H14" s="128"/>
      <c r="I14" s="24" t="str">
        <f t="shared" ref="I14:I15" si="4">IF(H14=0,"",G14*H14)</f>
        <v/>
      </c>
      <c r="J14" s="77"/>
      <c r="K14" s="1"/>
      <c r="L14" s="1">
        <f t="shared" si="0"/>
        <v>0</v>
      </c>
      <c r="M14" s="14" t="str">
        <f t="shared" si="1"/>
        <v/>
      </c>
      <c r="N14" s="126" t="str">
        <f t="shared" si="2"/>
        <v/>
      </c>
      <c r="O14" s="1" t="str">
        <f t="shared" si="3"/>
        <v/>
      </c>
      <c r="P14" s="135"/>
      <c r="Q14" s="78"/>
      <c r="R14" s="139"/>
      <c r="S14" s="77"/>
      <c r="T14" s="77"/>
      <c r="U14" s="77"/>
      <c r="V14" s="77"/>
      <c r="W14" s="77"/>
      <c r="X14" s="81"/>
    </row>
    <row r="15" spans="3:24" ht="53.25" customHeight="1" thickBot="1" x14ac:dyDescent="0.3">
      <c r="C15" s="82"/>
      <c r="D15" s="83"/>
      <c r="E15" s="83"/>
      <c r="F15" s="125"/>
      <c r="G15" s="25"/>
      <c r="H15" s="129"/>
      <c r="I15" s="25" t="str">
        <f t="shared" si="4"/>
        <v/>
      </c>
      <c r="J15" s="83"/>
      <c r="K15" s="17"/>
      <c r="L15" s="17">
        <f>IF(K15=1,"Inexistente",IF(K15=0.8,"Fraco",IF(K15=0.6,"Mediano",IF(K15=0.4,"Satisfatório",IF(K15=0.2,"Forte",0)))))</f>
        <v>0</v>
      </c>
      <c r="M15" s="18" t="str">
        <f t="shared" si="1"/>
        <v/>
      </c>
      <c r="N15" s="127" t="str">
        <f t="shared" si="2"/>
        <v/>
      </c>
      <c r="O15" s="17" t="str">
        <f t="shared" si="3"/>
        <v/>
      </c>
      <c r="P15" s="137"/>
      <c r="Q15" s="138"/>
      <c r="R15" s="140"/>
      <c r="S15" s="83"/>
      <c r="T15" s="83"/>
      <c r="U15" s="142"/>
      <c r="V15" s="83"/>
      <c r="W15" s="83"/>
      <c r="X15" s="84"/>
    </row>
  </sheetData>
  <mergeCells count="10">
    <mergeCell ref="K9:L9"/>
    <mergeCell ref="D2:X2"/>
    <mergeCell ref="D3:X3"/>
    <mergeCell ref="D4:X4"/>
    <mergeCell ref="D5:X5"/>
    <mergeCell ref="C8:F8"/>
    <mergeCell ref="G8:H8"/>
    <mergeCell ref="I8:M8"/>
    <mergeCell ref="N8:Q8"/>
    <mergeCell ref="R8:X8"/>
  </mergeCells>
  <conditionalFormatting sqref="G10">
    <cfRule type="cellIs" dxfId="170" priority="76" operator="equal">
      <formula>1</formula>
    </cfRule>
    <cfRule type="cellIs" dxfId="169" priority="77" operator="equal">
      <formula>2</formula>
    </cfRule>
    <cfRule type="cellIs" dxfId="168" priority="78" operator="equal">
      <formula>5</formula>
    </cfRule>
    <cfRule type="cellIs" dxfId="167" priority="79" operator="equal">
      <formula>8</formula>
    </cfRule>
    <cfRule type="cellIs" dxfId="166" priority="80" operator="equal">
      <formula>10</formula>
    </cfRule>
  </conditionalFormatting>
  <conditionalFormatting sqref="G11:G15">
    <cfRule type="cellIs" dxfId="165" priority="71" operator="equal">
      <formula>10</formula>
    </cfRule>
    <cfRule type="cellIs" dxfId="164" priority="72" operator="equal">
      <formula>8</formula>
    </cfRule>
    <cfRule type="cellIs" dxfId="163" priority="73" operator="equal">
      <formula>1</formula>
    </cfRule>
    <cfRule type="cellIs" dxfId="162" priority="74" operator="equal">
      <formula>2</formula>
    </cfRule>
    <cfRule type="cellIs" dxfId="161" priority="75" operator="equal">
      <formula>3</formula>
    </cfRule>
  </conditionalFormatting>
  <conditionalFormatting sqref="G11:G15">
    <cfRule type="cellIs" dxfId="160" priority="66" operator="equal">
      <formula>1</formula>
    </cfRule>
    <cfRule type="cellIs" dxfId="159" priority="67" operator="equal">
      <formula>2</formula>
    </cfRule>
    <cfRule type="cellIs" dxfId="158" priority="68" operator="equal">
      <formula>5</formula>
    </cfRule>
    <cfRule type="cellIs" dxfId="157" priority="69" operator="equal">
      <formula>8</formula>
    </cfRule>
    <cfRule type="cellIs" dxfId="156" priority="70" operator="equal">
      <formula>10</formula>
    </cfRule>
  </conditionalFormatting>
  <conditionalFormatting sqref="H10">
    <cfRule type="cellIs" dxfId="155" priority="61" operator="equal">
      <formula>1</formula>
    </cfRule>
    <cfRule type="cellIs" dxfId="154" priority="62" operator="equal">
      <formula>2</formula>
    </cfRule>
    <cfRule type="cellIs" dxfId="153" priority="63" operator="equal">
      <formula>5</formula>
    </cfRule>
    <cfRule type="cellIs" dxfId="152" priority="64" operator="equal">
      <formula>8</formula>
    </cfRule>
    <cfRule type="cellIs" dxfId="151" priority="65" operator="equal">
      <formula>10</formula>
    </cfRule>
  </conditionalFormatting>
  <conditionalFormatting sqref="H11:H15">
    <cfRule type="cellIs" dxfId="150" priority="56" operator="equal">
      <formula>10</formula>
    </cfRule>
    <cfRule type="cellIs" dxfId="149" priority="57" operator="equal">
      <formula>8</formula>
    </cfRule>
    <cfRule type="cellIs" dxfId="148" priority="58" operator="equal">
      <formula>1</formula>
    </cfRule>
    <cfRule type="cellIs" dxfId="147" priority="59" operator="equal">
      <formula>2</formula>
    </cfRule>
    <cfRule type="cellIs" dxfId="146" priority="60" operator="equal">
      <formula>3</formula>
    </cfRule>
  </conditionalFormatting>
  <conditionalFormatting sqref="H11:H15">
    <cfRule type="cellIs" dxfId="145" priority="51" operator="equal">
      <formula>1</formula>
    </cfRule>
    <cfRule type="cellIs" dxfId="144" priority="52" operator="equal">
      <formula>2</formula>
    </cfRule>
    <cfRule type="cellIs" dxfId="143" priority="53" operator="equal">
      <formula>5</formula>
    </cfRule>
    <cfRule type="cellIs" dxfId="142" priority="54" operator="equal">
      <formula>8</formula>
    </cfRule>
    <cfRule type="cellIs" dxfId="141" priority="55" operator="equal">
      <formula>10</formula>
    </cfRule>
  </conditionalFormatting>
  <conditionalFormatting sqref="I10:I15">
    <cfRule type="cellIs" dxfId="140" priority="47" operator="lessThan">
      <formula>9.99</formula>
    </cfRule>
    <cfRule type="cellIs" dxfId="139" priority="48" operator="lessThan">
      <formula>39.99</formula>
    </cfRule>
    <cfRule type="cellIs" dxfId="138" priority="49" operator="lessThan">
      <formula>79.99</formula>
    </cfRule>
    <cfRule type="cellIs" dxfId="137" priority="50" operator="lessThan">
      <formula>101</formula>
    </cfRule>
  </conditionalFormatting>
  <conditionalFormatting sqref="N10:N15">
    <cfRule type="cellIs" dxfId="136" priority="43" operator="equal">
      <formula>"RB"</formula>
    </cfRule>
    <cfRule type="cellIs" dxfId="135" priority="44" operator="equal">
      <formula>"RM"</formula>
    </cfRule>
    <cfRule type="cellIs" dxfId="134" priority="45" operator="equal">
      <formula>"RA"</formula>
    </cfRule>
    <cfRule type="cellIs" dxfId="133" priority="46" operator="equal">
      <formula>"RE"</formula>
    </cfRule>
  </conditionalFormatting>
  <conditionalFormatting sqref="O11:O15">
    <cfRule type="cellIs" dxfId="132" priority="39" operator="equal">
      <formula>"RB"</formula>
    </cfRule>
    <cfRule type="cellIs" dxfId="131" priority="40" operator="equal">
      <formula>"RM"</formula>
    </cfRule>
    <cfRule type="cellIs" dxfId="130" priority="41" operator="equal">
      <formula>"RA"</formula>
    </cfRule>
    <cfRule type="cellIs" dxfId="129" priority="42" operator="equal">
      <formula>"RE"</formula>
    </cfRule>
  </conditionalFormatting>
  <conditionalFormatting sqref="O10">
    <cfRule type="cellIs" dxfId="128" priority="35" operator="equal">
      <formula>"RB"</formula>
    </cfRule>
    <cfRule type="cellIs" dxfId="127" priority="36" operator="equal">
      <formula>"RM"</formula>
    </cfRule>
    <cfRule type="cellIs" dxfId="126" priority="37" operator="equal">
      <formula>"RA"</formula>
    </cfRule>
    <cfRule type="cellIs" dxfId="125" priority="38" operator="equal">
      <formula>"RE"</formula>
    </cfRule>
  </conditionalFormatting>
  <conditionalFormatting sqref="O11:O15">
    <cfRule type="cellIs" dxfId="124" priority="31" operator="equal">
      <formula>"RB"</formula>
    </cfRule>
    <cfRule type="cellIs" dxfId="123" priority="32" operator="equal">
      <formula>"RM"</formula>
    </cfRule>
    <cfRule type="cellIs" dxfId="122" priority="33" operator="equal">
      <formula>"RA"</formula>
    </cfRule>
    <cfRule type="cellIs" dxfId="121" priority="34" operator="equal">
      <formula>"RE"</formula>
    </cfRule>
  </conditionalFormatting>
  <conditionalFormatting sqref="O11:O15">
    <cfRule type="cellIs" dxfId="120" priority="27" operator="equal">
      <formula>"RB"</formula>
    </cfRule>
    <cfRule type="cellIs" dxfId="119" priority="28" operator="equal">
      <formula>"RM"</formula>
    </cfRule>
    <cfRule type="cellIs" dxfId="118" priority="29" operator="equal">
      <formula>"RA"</formula>
    </cfRule>
    <cfRule type="cellIs" dxfId="117" priority="30" operator="equal">
      <formula>"RE"</formula>
    </cfRule>
  </conditionalFormatting>
  <conditionalFormatting sqref="L10">
    <cfRule type="cellIs" dxfId="116" priority="21" operator="equal">
      <formula>0</formula>
    </cfRule>
    <cfRule type="cellIs" dxfId="115" priority="22" operator="equal">
      <formula>"Forte"</formula>
    </cfRule>
    <cfRule type="cellIs" dxfId="114" priority="23" operator="equal">
      <formula>"Satisfatório"</formula>
    </cfRule>
    <cfRule type="cellIs" dxfId="113" priority="24" operator="equal">
      <formula>"Mediano"</formula>
    </cfRule>
    <cfRule type="cellIs" dxfId="112" priority="25" operator="equal">
      <formula>"Fraco"</formula>
    </cfRule>
    <cfRule type="cellIs" dxfId="111" priority="26" operator="equal">
      <formula>"Inexistente"</formula>
    </cfRule>
  </conditionalFormatting>
  <conditionalFormatting sqref="L11:L14">
    <cfRule type="cellIs" dxfId="110" priority="16" operator="equal">
      <formula>"Forte"</formula>
    </cfRule>
    <cfRule type="cellIs" dxfId="109" priority="17" operator="equal">
      <formula>"Satisfatório"</formula>
    </cfRule>
    <cfRule type="cellIs" dxfId="108" priority="18" operator="equal">
      <formula>"Mediano"</formula>
    </cfRule>
    <cfRule type="cellIs" dxfId="107" priority="19" operator="equal">
      <formula>"Fraco"</formula>
    </cfRule>
    <cfRule type="cellIs" dxfId="106" priority="20" operator="equal">
      <formula>"Inexistente"</formula>
    </cfRule>
  </conditionalFormatting>
  <conditionalFormatting sqref="L15">
    <cfRule type="cellIs" dxfId="105" priority="11" operator="equal">
      <formula>"Forte"</formula>
    </cfRule>
    <cfRule type="cellIs" dxfId="104" priority="12" operator="equal">
      <formula>"Satisfatório"</formula>
    </cfRule>
    <cfRule type="cellIs" dxfId="103" priority="13" operator="equal">
      <formula>"Mediano"</formula>
    </cfRule>
    <cfRule type="cellIs" dxfId="102" priority="14" operator="equal">
      <formula>"Fraco"</formula>
    </cfRule>
    <cfRule type="cellIs" dxfId="101" priority="15" operator="equal">
      <formula>"Inexistente"</formula>
    </cfRule>
  </conditionalFormatting>
  <conditionalFormatting sqref="L11:L15">
    <cfRule type="cellIs" dxfId="100" priority="5" operator="equal">
      <formula>0</formula>
    </cfRule>
    <cfRule type="cellIs" dxfId="99" priority="6" operator="equal">
      <formula>"Forte"</formula>
    </cfRule>
    <cfRule type="cellIs" dxfId="98" priority="7" operator="equal">
      <formula>"Satisfatório"</formula>
    </cfRule>
    <cfRule type="cellIs" dxfId="97" priority="8" operator="equal">
      <formula>"Mediano"</formula>
    </cfRule>
    <cfRule type="cellIs" dxfId="96" priority="9" operator="equal">
      <formula>"Fraco"</formula>
    </cfRule>
    <cfRule type="cellIs" dxfId="95" priority="10" operator="equal">
      <formula>"Inexistente"</formula>
    </cfRule>
  </conditionalFormatting>
  <conditionalFormatting sqref="M10:M15">
    <cfRule type="cellIs" dxfId="94" priority="1" operator="lessThan">
      <formula>9.99</formula>
    </cfRule>
    <cfRule type="cellIs" dxfId="93" priority="2" operator="lessThan">
      <formula>39.99</formula>
    </cfRule>
    <cfRule type="cellIs" dxfId="92" priority="3" operator="lessThan">
      <formula>79.99</formula>
    </cfRule>
    <cfRule type="cellIs" dxfId="91" priority="4" operator="lessThan">
      <formula>101</formula>
    </cfRule>
  </conditionalFormatting>
  <dataValidations count="1">
    <dataValidation type="list" allowBlank="1" showInputMessage="1" showErrorMessage="1" sqref="D10:D15">
      <formula1>"Operacionais,Legais,Imagem/Reputação,Ambientais,Financeiros/Orçamentários"</formula1>
    </dataValidation>
  </dataValidations>
  <pageMargins left="0.511811024" right="0.511811024" top="0.78740157499999996" bottom="0.78740157499999996" header="0.31496062000000002" footer="0.31496062000000002"/>
  <pageSetup paperSize="9" scale="3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5"/>
  <sheetViews>
    <sheetView showGridLines="0" zoomScale="70" zoomScaleNormal="70" zoomScaleSheetLayoutView="70" workbookViewId="0">
      <selection activeCell="U10" sqref="U10"/>
    </sheetView>
  </sheetViews>
  <sheetFormatPr defaultRowHeight="15" x14ac:dyDescent="0.25"/>
  <cols>
    <col min="1" max="1" width="3.28515625" customWidth="1"/>
    <col min="2" max="2" width="22.85546875" customWidth="1"/>
    <col min="3" max="3" width="45.28515625" customWidth="1"/>
    <col min="4" max="4" width="18.7109375" customWidth="1"/>
    <col min="5" max="5" width="26" customWidth="1"/>
    <col min="6" max="6" width="21.140625" customWidth="1"/>
    <col min="7" max="7" width="17" customWidth="1"/>
    <col min="8" max="8" width="11.7109375" customWidth="1"/>
    <col min="9" max="9" width="14.7109375" customWidth="1"/>
    <col min="10" max="10" width="25.42578125" customWidth="1"/>
    <col min="11" max="12" width="13.85546875" customWidth="1"/>
    <col min="13" max="13" width="17.140625" customWidth="1"/>
  </cols>
  <sheetData>
    <row r="1" spans="3:13" ht="38.25" customHeight="1" thickBot="1" x14ac:dyDescent="0.3"/>
    <row r="2" spans="3:13" ht="30" customHeight="1" x14ac:dyDescent="0.25">
      <c r="C2" s="35" t="s">
        <v>189</v>
      </c>
      <c r="D2" s="329"/>
      <c r="E2" s="329"/>
      <c r="F2" s="329"/>
      <c r="G2" s="329"/>
      <c r="H2" s="329"/>
      <c r="I2" s="329"/>
      <c r="J2" s="329"/>
      <c r="K2" s="329"/>
      <c r="L2" s="329"/>
      <c r="M2" s="330"/>
    </row>
    <row r="3" spans="3:13" ht="30" customHeight="1" x14ac:dyDescent="0.25">
      <c r="C3" s="36" t="s">
        <v>186</v>
      </c>
      <c r="D3" s="331"/>
      <c r="E3" s="331"/>
      <c r="F3" s="331"/>
      <c r="G3" s="331"/>
      <c r="H3" s="331"/>
      <c r="I3" s="331"/>
      <c r="J3" s="331"/>
      <c r="K3" s="331"/>
      <c r="L3" s="331"/>
      <c r="M3" s="332"/>
    </row>
    <row r="4" spans="3:13" ht="30" customHeight="1" x14ac:dyDescent="0.25">
      <c r="C4" s="36" t="s">
        <v>187</v>
      </c>
      <c r="D4" s="331"/>
      <c r="E4" s="331"/>
      <c r="F4" s="331"/>
      <c r="G4" s="331"/>
      <c r="H4" s="331"/>
      <c r="I4" s="331"/>
      <c r="J4" s="331"/>
      <c r="K4" s="331"/>
      <c r="L4" s="331"/>
      <c r="M4" s="332"/>
    </row>
    <row r="5" spans="3:13" ht="30" customHeight="1" thickBot="1" x14ac:dyDescent="0.3">
      <c r="C5" s="37" t="s">
        <v>188</v>
      </c>
      <c r="D5" s="333"/>
      <c r="E5" s="333"/>
      <c r="F5" s="333"/>
      <c r="G5" s="333"/>
      <c r="H5" s="333"/>
      <c r="I5" s="333"/>
      <c r="J5" s="333"/>
      <c r="K5" s="333"/>
      <c r="L5" s="333"/>
      <c r="M5" s="334"/>
    </row>
    <row r="7" spans="3:13" ht="15.75" thickBot="1" x14ac:dyDescent="0.3"/>
    <row r="8" spans="3:13" ht="30" customHeight="1" x14ac:dyDescent="0.25">
      <c r="C8" s="261" t="s">
        <v>109</v>
      </c>
      <c r="D8" s="262"/>
      <c r="E8" s="262"/>
      <c r="F8" s="263"/>
      <c r="G8" s="294" t="s">
        <v>108</v>
      </c>
      <c r="H8" s="295"/>
      <c r="I8" s="296" t="s">
        <v>107</v>
      </c>
      <c r="J8" s="297"/>
      <c r="K8" s="297"/>
      <c r="L8" s="297"/>
      <c r="M8" s="298"/>
    </row>
    <row r="9" spans="3:13" ht="30" x14ac:dyDescent="0.25">
      <c r="C9" s="19" t="s">
        <v>88</v>
      </c>
      <c r="D9" s="20" t="s">
        <v>89</v>
      </c>
      <c r="E9" s="20" t="s">
        <v>90</v>
      </c>
      <c r="F9" s="122" t="s">
        <v>91</v>
      </c>
      <c r="G9" s="22" t="s">
        <v>92</v>
      </c>
      <c r="H9" s="133" t="s">
        <v>93</v>
      </c>
      <c r="I9" s="27" t="s">
        <v>94</v>
      </c>
      <c r="J9" s="143" t="s">
        <v>111</v>
      </c>
      <c r="K9" s="293" t="s">
        <v>112</v>
      </c>
      <c r="L9" s="293"/>
      <c r="M9" s="28" t="s">
        <v>95</v>
      </c>
    </row>
    <row r="10" spans="3:13" ht="53.25" customHeight="1" x14ac:dyDescent="0.25">
      <c r="C10" s="79"/>
      <c r="D10" s="77"/>
      <c r="E10" s="77"/>
      <c r="F10" s="123"/>
      <c r="G10" s="24"/>
      <c r="H10" s="128"/>
      <c r="I10" s="24" t="str">
        <f>IF(H10=0,"",G10*H10)</f>
        <v/>
      </c>
      <c r="J10" s="77"/>
      <c r="K10" s="1"/>
      <c r="L10" s="1">
        <f>IF(K10=1,"Inexistente",IF(K10=0.8,"Fraco",IF(K10=0.6,"Mediano",IF(K10=0.4,"Satisfatório",IF(K10=0.2,"Forte",0)))))</f>
        <v>0</v>
      </c>
      <c r="M10" s="14" t="str">
        <f>IF(H10=0,"",I10*K10)</f>
        <v/>
      </c>
    </row>
    <row r="11" spans="3:13" ht="53.25" customHeight="1" x14ac:dyDescent="0.25">
      <c r="C11" s="76"/>
      <c r="D11" s="77"/>
      <c r="E11" s="77"/>
      <c r="F11" s="123"/>
      <c r="G11" s="24"/>
      <c r="H11" s="128"/>
      <c r="I11" s="24" t="str">
        <f>IF(H11=0,"",G11*H11)</f>
        <v/>
      </c>
      <c r="J11" s="77"/>
      <c r="K11" s="1"/>
      <c r="L11" s="1">
        <f t="shared" ref="L11:L14" si="0">IF(K11=1,"Inexistente",IF(K11=0.8,"Fraco",IF(K11=0.6,"Mediano",IF(K11=0.4,"Satisfatório",IF(K11=0.2,"Forte",0)))))</f>
        <v>0</v>
      </c>
      <c r="M11" s="14" t="str">
        <f t="shared" ref="M11:M15" si="1">IF(H11=0,"",I11*K11)</f>
        <v/>
      </c>
    </row>
    <row r="12" spans="3:13" ht="53.25" customHeight="1" x14ac:dyDescent="0.25">
      <c r="C12" s="76"/>
      <c r="D12" s="77"/>
      <c r="E12" s="77"/>
      <c r="F12" s="123"/>
      <c r="G12" s="24"/>
      <c r="H12" s="128"/>
      <c r="I12" s="24" t="str">
        <f>IF(H12=0,"",G12*H12)</f>
        <v/>
      </c>
      <c r="J12" s="77"/>
      <c r="K12" s="1"/>
      <c r="L12" s="1">
        <f t="shared" si="0"/>
        <v>0</v>
      </c>
      <c r="M12" s="14" t="str">
        <f t="shared" si="1"/>
        <v/>
      </c>
    </row>
    <row r="13" spans="3:13" ht="53.25" customHeight="1" x14ac:dyDescent="0.25">
      <c r="C13" s="79"/>
      <c r="D13" s="77"/>
      <c r="E13" s="77"/>
      <c r="F13" s="124"/>
      <c r="G13" s="24"/>
      <c r="H13" s="128"/>
      <c r="I13" s="24" t="str">
        <f>IF(H13=0,"",G13*H13)</f>
        <v/>
      </c>
      <c r="J13" s="77"/>
      <c r="K13" s="1"/>
      <c r="L13" s="1">
        <f t="shared" si="0"/>
        <v>0</v>
      </c>
      <c r="M13" s="14" t="str">
        <f t="shared" si="1"/>
        <v/>
      </c>
    </row>
    <row r="14" spans="3:13" ht="53.25" customHeight="1" x14ac:dyDescent="0.25">
      <c r="C14" s="79"/>
      <c r="D14" s="77"/>
      <c r="E14" s="80"/>
      <c r="F14" s="124"/>
      <c r="G14" s="24"/>
      <c r="H14" s="128"/>
      <c r="I14" s="24" t="str">
        <f t="shared" ref="I14:I15" si="2">IF(H14=0,"",G14*H14)</f>
        <v/>
      </c>
      <c r="J14" s="77"/>
      <c r="K14" s="1"/>
      <c r="L14" s="1">
        <f t="shared" si="0"/>
        <v>0</v>
      </c>
      <c r="M14" s="14" t="str">
        <f t="shared" si="1"/>
        <v/>
      </c>
    </row>
    <row r="15" spans="3:13" ht="53.25" customHeight="1" thickBot="1" x14ac:dyDescent="0.3">
      <c r="C15" s="82"/>
      <c r="D15" s="83"/>
      <c r="E15" s="83"/>
      <c r="F15" s="125"/>
      <c r="G15" s="25"/>
      <c r="H15" s="129"/>
      <c r="I15" s="25" t="str">
        <f t="shared" si="2"/>
        <v/>
      </c>
      <c r="J15" s="83"/>
      <c r="K15" s="17"/>
      <c r="L15" s="17">
        <f>IF(K15=1,"Inexistente",IF(K15=0.8,"Fraco",IF(K15=0.6,"Mediano",IF(K15=0.4,"Satisfatório",IF(K15=0.2,"Forte",0)))))</f>
        <v>0</v>
      </c>
      <c r="M15" s="18" t="str">
        <f t="shared" si="1"/>
        <v/>
      </c>
    </row>
  </sheetData>
  <mergeCells count="8">
    <mergeCell ref="K9:L9"/>
    <mergeCell ref="D2:M2"/>
    <mergeCell ref="D3:M3"/>
    <mergeCell ref="D4:M4"/>
    <mergeCell ref="D5:M5"/>
    <mergeCell ref="C8:F8"/>
    <mergeCell ref="G8:H8"/>
    <mergeCell ref="I8:M8"/>
  </mergeCells>
  <conditionalFormatting sqref="G10:H15">
    <cfRule type="cellIs" dxfId="90" priority="76" operator="equal">
      <formula>1</formula>
    </cfRule>
    <cfRule type="cellIs" dxfId="89" priority="77" operator="equal">
      <formula>2</formula>
    </cfRule>
    <cfRule type="cellIs" dxfId="88" priority="78" operator="equal">
      <formula>5</formula>
    </cfRule>
    <cfRule type="cellIs" dxfId="87" priority="79" operator="equal">
      <formula>8</formula>
    </cfRule>
    <cfRule type="cellIs" dxfId="86" priority="80" operator="equal">
      <formula>10</formula>
    </cfRule>
  </conditionalFormatting>
  <conditionalFormatting sqref="G11:H15">
    <cfRule type="cellIs" dxfId="85" priority="71" operator="equal">
      <formula>10</formula>
    </cfRule>
    <cfRule type="cellIs" dxfId="84" priority="72" operator="equal">
      <formula>8</formula>
    </cfRule>
    <cfRule type="cellIs" dxfId="83" priority="73" operator="equal">
      <formula>1</formula>
    </cfRule>
    <cfRule type="cellIs" dxfId="82" priority="74" operator="equal">
      <formula>2</formula>
    </cfRule>
    <cfRule type="cellIs" dxfId="81" priority="75" operator="equal">
      <formula>3</formula>
    </cfRule>
  </conditionalFormatting>
  <conditionalFormatting sqref="I10:I15 M10:M15">
    <cfRule type="cellIs" dxfId="80" priority="47" operator="lessThan">
      <formula>9.99</formula>
    </cfRule>
    <cfRule type="cellIs" dxfId="79" priority="48" operator="lessThan">
      <formula>39.99</formula>
    </cfRule>
    <cfRule type="cellIs" dxfId="78" priority="49" operator="lessThan">
      <formula>79.99</formula>
    </cfRule>
    <cfRule type="cellIs" dxfId="77" priority="50" operator="lessThan">
      <formula>101</formula>
    </cfRule>
  </conditionalFormatting>
  <conditionalFormatting sqref="L10:L15">
    <cfRule type="cellIs" dxfId="76" priority="21" operator="equal">
      <formula>0</formula>
    </cfRule>
    <cfRule type="cellIs" dxfId="75" priority="22" operator="equal">
      <formula>"Forte"</formula>
    </cfRule>
    <cfRule type="cellIs" dxfId="74" priority="23" operator="equal">
      <formula>"Satisfatório"</formula>
    </cfRule>
    <cfRule type="cellIs" dxfId="73" priority="24" operator="equal">
      <formula>"Mediano"</formula>
    </cfRule>
    <cfRule type="cellIs" dxfId="72" priority="25" operator="equal">
      <formula>"Fraco"</formula>
    </cfRule>
    <cfRule type="cellIs" dxfId="71" priority="26" operator="equal">
      <formula>"Inexistente"</formula>
    </cfRule>
  </conditionalFormatting>
  <conditionalFormatting sqref="L11:L15">
    <cfRule type="cellIs" dxfId="70" priority="16" operator="equal">
      <formula>"Forte"</formula>
    </cfRule>
    <cfRule type="cellIs" dxfId="69" priority="17" operator="equal">
      <formula>"Satisfatório"</formula>
    </cfRule>
    <cfRule type="cellIs" dxfId="68" priority="18" operator="equal">
      <formula>"Mediano"</formula>
    </cfRule>
    <cfRule type="cellIs" dxfId="67" priority="19" operator="equal">
      <formula>"Fraco"</formula>
    </cfRule>
    <cfRule type="cellIs" dxfId="66" priority="20" operator="equal">
      <formula>"Inexistente"</formula>
    </cfRule>
  </conditionalFormatting>
  <dataValidations count="1">
    <dataValidation type="list" allowBlank="1" showInputMessage="1" showErrorMessage="1" sqref="D10:D15">
      <formula1>"Operacionais,Legais,Imagem/Reputação,Ambientais,Financeiros/Orçamentários"</formula1>
    </dataValidation>
  </dataValidations>
  <pageMargins left="0.511811024" right="0.511811024" top="0.78740157499999996" bottom="0.78740157499999996" header="0.31496062000000002" footer="0.31496062000000002"/>
  <pageSetup paperSize="9" scale="3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5"/>
  <sheetViews>
    <sheetView showGridLines="0" zoomScale="70" zoomScaleNormal="70" zoomScaleSheetLayoutView="70" workbookViewId="0">
      <selection activeCell="U10" sqref="U10"/>
    </sheetView>
  </sheetViews>
  <sheetFormatPr defaultRowHeight="15" x14ac:dyDescent="0.25"/>
  <cols>
    <col min="1" max="1" width="3.28515625" customWidth="1"/>
    <col min="2" max="2" width="22.85546875" customWidth="1"/>
    <col min="3" max="3" width="16.85546875" customWidth="1"/>
    <col min="4" max="5" width="17.7109375" customWidth="1"/>
    <col min="6" max="6" width="21.42578125" customWidth="1"/>
    <col min="7" max="13" width="20.42578125" customWidth="1"/>
  </cols>
  <sheetData>
    <row r="1" spans="3:13" ht="38.25" customHeight="1" x14ac:dyDescent="0.25"/>
    <row r="2" spans="3:13" ht="30" customHeight="1" x14ac:dyDescent="0.25"/>
    <row r="3" spans="3:13" ht="30" customHeight="1" x14ac:dyDescent="0.25"/>
    <row r="4" spans="3:13" ht="30" customHeight="1" x14ac:dyDescent="0.25"/>
    <row r="5" spans="3:13" ht="30" customHeight="1" x14ac:dyDescent="0.25"/>
    <row r="7" spans="3:13" ht="15.75" thickBot="1" x14ac:dyDescent="0.3"/>
    <row r="8" spans="3:13" ht="30" customHeight="1" x14ac:dyDescent="0.25">
      <c r="C8" s="335" t="s">
        <v>106</v>
      </c>
      <c r="D8" s="300"/>
      <c r="E8" s="300"/>
      <c r="F8" s="301"/>
      <c r="G8" s="259" t="s">
        <v>110</v>
      </c>
      <c r="H8" s="259"/>
      <c r="I8" s="259"/>
      <c r="J8" s="259"/>
      <c r="K8" s="259"/>
      <c r="L8" s="259"/>
      <c r="M8" s="260"/>
    </row>
    <row r="9" spans="3:13" ht="30" customHeight="1" x14ac:dyDescent="0.25">
      <c r="C9" s="30" t="s">
        <v>96</v>
      </c>
      <c r="D9" s="29" t="s">
        <v>97</v>
      </c>
      <c r="E9" s="29" t="s">
        <v>113</v>
      </c>
      <c r="F9" s="31" t="s">
        <v>98</v>
      </c>
      <c r="G9" s="130" t="s">
        <v>99</v>
      </c>
      <c r="H9" s="32" t="s">
        <v>100</v>
      </c>
      <c r="I9" s="32" t="s">
        <v>101</v>
      </c>
      <c r="J9" s="32" t="s">
        <v>102</v>
      </c>
      <c r="K9" s="32" t="s">
        <v>103</v>
      </c>
      <c r="L9" s="32" t="s">
        <v>104</v>
      </c>
      <c r="M9" s="34" t="s">
        <v>105</v>
      </c>
    </row>
    <row r="10" spans="3:13" ht="53.25" customHeight="1" x14ac:dyDescent="0.25">
      <c r="C10" s="24"/>
      <c r="D10" s="1"/>
      <c r="E10" s="135"/>
      <c r="F10" s="136"/>
      <c r="G10" s="139"/>
      <c r="H10" s="77"/>
      <c r="I10" s="77"/>
      <c r="J10" s="141"/>
      <c r="K10" s="77"/>
      <c r="L10" s="77"/>
      <c r="M10" s="78"/>
    </row>
    <row r="11" spans="3:13" ht="53.25" customHeight="1" x14ac:dyDescent="0.25">
      <c r="C11" s="24"/>
      <c r="D11" s="1"/>
      <c r="E11" s="135"/>
      <c r="F11" s="78"/>
      <c r="G11" s="139"/>
      <c r="H11" s="77"/>
      <c r="I11" s="77"/>
      <c r="J11" s="141"/>
      <c r="K11" s="77"/>
      <c r="L11" s="77"/>
      <c r="M11" s="78"/>
    </row>
    <row r="12" spans="3:13" ht="53.25" customHeight="1" x14ac:dyDescent="0.25">
      <c r="C12" s="24"/>
      <c r="D12" s="1"/>
      <c r="E12" s="135"/>
      <c r="F12" s="78"/>
      <c r="G12" s="139"/>
      <c r="H12" s="77"/>
      <c r="I12" s="77"/>
      <c r="J12" s="141"/>
      <c r="K12" s="77"/>
      <c r="L12" s="77"/>
      <c r="M12" s="78"/>
    </row>
    <row r="13" spans="3:13" ht="53.25" customHeight="1" x14ac:dyDescent="0.25">
      <c r="C13" s="24"/>
      <c r="D13" s="1"/>
      <c r="E13" s="135"/>
      <c r="F13" s="78"/>
      <c r="G13" s="139"/>
      <c r="H13" s="77"/>
      <c r="I13" s="77"/>
      <c r="J13" s="77"/>
      <c r="K13" s="77"/>
      <c r="L13" s="77"/>
      <c r="M13" s="81"/>
    </row>
    <row r="14" spans="3:13" ht="53.25" customHeight="1" x14ac:dyDescent="0.25">
      <c r="C14" s="24"/>
      <c r="D14" s="1"/>
      <c r="E14" s="135"/>
      <c r="F14" s="78"/>
      <c r="G14" s="139"/>
      <c r="H14" s="77"/>
      <c r="I14" s="77"/>
      <c r="J14" s="77"/>
      <c r="K14" s="77"/>
      <c r="L14" s="77"/>
      <c r="M14" s="81"/>
    </row>
    <row r="15" spans="3:13" ht="53.25" customHeight="1" thickBot="1" x14ac:dyDescent="0.3">
      <c r="C15" s="25"/>
      <c r="D15" s="17"/>
      <c r="E15" s="137"/>
      <c r="F15" s="138"/>
      <c r="G15" s="140"/>
      <c r="H15" s="83"/>
      <c r="I15" s="83"/>
      <c r="J15" s="142"/>
      <c r="K15" s="83"/>
      <c r="L15" s="83"/>
      <c r="M15" s="84"/>
    </row>
  </sheetData>
  <mergeCells count="2">
    <mergeCell ref="C8:F8"/>
    <mergeCell ref="G8:M8"/>
  </mergeCells>
  <conditionalFormatting sqref="C10:C15">
    <cfRule type="cellIs" dxfId="65" priority="43" operator="equal">
      <formula>"RB"</formula>
    </cfRule>
    <cfRule type="cellIs" dxfId="64" priority="44" operator="equal">
      <formula>"RM"</formula>
    </cfRule>
    <cfRule type="cellIs" dxfId="63" priority="45" operator="equal">
      <formula>"RA"</formula>
    </cfRule>
    <cfRule type="cellIs" dxfId="62" priority="46" operator="equal">
      <formula>"RE"</formula>
    </cfRule>
  </conditionalFormatting>
  <conditionalFormatting sqref="D11:D15">
    <cfRule type="cellIs" dxfId="61" priority="39" operator="equal">
      <formula>"RB"</formula>
    </cfRule>
    <cfRule type="cellIs" dxfId="60" priority="40" operator="equal">
      <formula>"RM"</formula>
    </cfRule>
    <cfRule type="cellIs" dxfId="59" priority="41" operator="equal">
      <formula>"RA"</formula>
    </cfRule>
    <cfRule type="cellIs" dxfId="58" priority="42" operator="equal">
      <formula>"RE"</formula>
    </cfRule>
  </conditionalFormatting>
  <conditionalFormatting sqref="D10">
    <cfRule type="cellIs" dxfId="57" priority="35" operator="equal">
      <formula>"RB"</formula>
    </cfRule>
    <cfRule type="cellIs" dxfId="56" priority="36" operator="equal">
      <formula>"RM"</formula>
    </cfRule>
    <cfRule type="cellIs" dxfId="55" priority="37" operator="equal">
      <formula>"RA"</formula>
    </cfRule>
    <cfRule type="cellIs" dxfId="54" priority="38" operator="equal">
      <formula>"RE"</formula>
    </cfRule>
  </conditionalFormatting>
  <conditionalFormatting sqref="D11:D15">
    <cfRule type="cellIs" dxfId="53" priority="31" operator="equal">
      <formula>"RB"</formula>
    </cfRule>
    <cfRule type="cellIs" dxfId="52" priority="32" operator="equal">
      <formula>"RM"</formula>
    </cfRule>
    <cfRule type="cellIs" dxfId="51" priority="33" operator="equal">
      <formula>"RA"</formula>
    </cfRule>
    <cfRule type="cellIs" dxfId="50" priority="34" operator="equal">
      <formula>"RE"</formula>
    </cfRule>
  </conditionalFormatting>
  <conditionalFormatting sqref="D11:D15">
    <cfRule type="cellIs" dxfId="49" priority="27" operator="equal">
      <formula>"RB"</formula>
    </cfRule>
    <cfRule type="cellIs" dxfId="48" priority="28" operator="equal">
      <formula>"RM"</formula>
    </cfRule>
    <cfRule type="cellIs" dxfId="47" priority="29" operator="equal">
      <formula>"RA"</formula>
    </cfRule>
    <cfRule type="cellIs" dxfId="46" priority="30" operator="equal">
      <formula>"RE"</formula>
    </cfRule>
  </conditionalFormatting>
  <pageMargins left="0.511811024" right="0.511811024" top="0.78740157499999996" bottom="0.78740157499999996" header="0.31496062000000002" footer="0.31496062000000002"/>
  <pageSetup paperSize="9" scale="3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D23"/>
  <sheetViews>
    <sheetView showGridLines="0" workbookViewId="0">
      <selection activeCell="D1" sqref="D1:D1048576"/>
    </sheetView>
  </sheetViews>
  <sheetFormatPr defaultRowHeight="15" x14ac:dyDescent="0.25"/>
  <cols>
    <col min="4" max="4" width="84.140625" style="152" customWidth="1"/>
  </cols>
  <sheetData>
    <row r="2" spans="4:4" x14ac:dyDescent="0.25">
      <c r="D2" s="336" t="s">
        <v>216</v>
      </c>
    </row>
    <row r="3" spans="4:4" x14ac:dyDescent="0.25">
      <c r="D3" s="336"/>
    </row>
    <row r="4" spans="4:4" ht="24.75" customHeight="1" x14ac:dyDescent="0.25">
      <c r="D4" s="153" t="s">
        <v>217</v>
      </c>
    </row>
    <row r="5" spans="4:4" ht="24.75" customHeight="1" x14ac:dyDescent="0.25">
      <c r="D5" s="153" t="s">
        <v>218</v>
      </c>
    </row>
    <row r="6" spans="4:4" ht="24.75" customHeight="1" x14ac:dyDescent="0.25">
      <c r="D6" s="153" t="s">
        <v>219</v>
      </c>
    </row>
    <row r="7" spans="4:4" ht="24.75" customHeight="1" x14ac:dyDescent="0.25">
      <c r="D7" s="153" t="s">
        <v>220</v>
      </c>
    </row>
    <row r="8" spans="4:4" ht="24.75" customHeight="1" x14ac:dyDescent="0.25">
      <c r="D8" s="153" t="s">
        <v>221</v>
      </c>
    </row>
    <row r="9" spans="4:4" ht="24.75" customHeight="1" x14ac:dyDescent="0.25">
      <c r="D9" s="153" t="s">
        <v>222</v>
      </c>
    </row>
    <row r="10" spans="4:4" ht="24.75" customHeight="1" x14ac:dyDescent="0.25">
      <c r="D10" s="153" t="s">
        <v>223</v>
      </c>
    </row>
    <row r="11" spans="4:4" ht="24.75" customHeight="1" x14ac:dyDescent="0.25">
      <c r="D11" s="153" t="s">
        <v>224</v>
      </c>
    </row>
    <row r="12" spans="4:4" ht="24.75" customHeight="1" x14ac:dyDescent="0.25">
      <c r="D12" s="153" t="s">
        <v>225</v>
      </c>
    </row>
    <row r="13" spans="4:4" ht="24.75" customHeight="1" x14ac:dyDescent="0.25">
      <c r="D13" s="153" t="s">
        <v>226</v>
      </c>
    </row>
    <row r="14" spans="4:4" ht="24.75" customHeight="1" x14ac:dyDescent="0.25">
      <c r="D14" s="153" t="s">
        <v>227</v>
      </c>
    </row>
    <row r="15" spans="4:4" ht="24.75" customHeight="1" x14ac:dyDescent="0.25">
      <c r="D15" s="153" t="s">
        <v>228</v>
      </c>
    </row>
    <row r="16" spans="4:4" ht="24.75" customHeight="1" x14ac:dyDescent="0.25">
      <c r="D16" s="153" t="s">
        <v>229</v>
      </c>
    </row>
    <row r="17" spans="4:4" ht="24.75" customHeight="1" x14ac:dyDescent="0.25">
      <c r="D17" s="153" t="s">
        <v>230</v>
      </c>
    </row>
    <row r="18" spans="4:4" ht="24.75" customHeight="1" x14ac:dyDescent="0.25">
      <c r="D18" s="153" t="s">
        <v>231</v>
      </c>
    </row>
    <row r="19" spans="4:4" ht="24.75" customHeight="1" x14ac:dyDescent="0.25">
      <c r="D19" s="153" t="s">
        <v>232</v>
      </c>
    </row>
    <row r="20" spans="4:4" ht="24.75" customHeight="1" x14ac:dyDescent="0.25">
      <c r="D20" s="153" t="s">
        <v>233</v>
      </c>
    </row>
    <row r="21" spans="4:4" ht="24.75" customHeight="1" x14ac:dyDescent="0.25">
      <c r="D21" s="153" t="s">
        <v>234</v>
      </c>
    </row>
    <row r="22" spans="4:4" ht="24.75" customHeight="1" x14ac:dyDescent="0.25">
      <c r="D22" s="153" t="s">
        <v>235</v>
      </c>
    </row>
    <row r="23" spans="4:4" ht="24.75" customHeight="1" x14ac:dyDescent="0.25">
      <c r="D23" s="153" t="s">
        <v>236</v>
      </c>
    </row>
  </sheetData>
  <mergeCells count="1">
    <mergeCell ref="D2:D3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21"/>
  <sheetViews>
    <sheetView showGridLines="0" workbookViewId="0">
      <selection activeCell="C29" sqref="C29"/>
    </sheetView>
  </sheetViews>
  <sheetFormatPr defaultColWidth="9.140625" defaultRowHeight="15.75" x14ac:dyDescent="0.25"/>
  <cols>
    <col min="1" max="1" width="9.140625" style="156"/>
    <col min="2" max="2" width="1.140625" style="156" customWidth="1"/>
    <col min="3" max="3" width="22.5703125" style="156" customWidth="1"/>
    <col min="4" max="4" width="9.28515625" style="156" customWidth="1"/>
    <col min="5" max="5" width="62.85546875" style="156" customWidth="1"/>
    <col min="6" max="6" width="1.140625" style="156" customWidth="1"/>
    <col min="7" max="7" width="9.140625" style="156"/>
    <col min="8" max="9" width="9.140625" style="156" customWidth="1"/>
    <col min="10" max="16384" width="9.140625" style="156"/>
  </cols>
  <sheetData>
    <row r="3" spans="3:5" ht="4.5" customHeight="1" thickBot="1" x14ac:dyDescent="0.3"/>
    <row r="4" spans="3:5" ht="16.5" thickBot="1" x14ac:dyDescent="0.3">
      <c r="C4" s="337" t="s">
        <v>239</v>
      </c>
      <c r="D4" s="338"/>
      <c r="E4" s="339"/>
    </row>
    <row r="5" spans="3:5" ht="16.5" thickBot="1" x14ac:dyDescent="0.3">
      <c r="C5" s="159" t="s">
        <v>0</v>
      </c>
      <c r="D5" s="160" t="s">
        <v>2</v>
      </c>
      <c r="E5" s="161" t="s">
        <v>215</v>
      </c>
    </row>
    <row r="6" spans="3:5" ht="49.5" customHeight="1" x14ac:dyDescent="0.25">
      <c r="C6" s="169" t="s">
        <v>11</v>
      </c>
      <c r="D6" s="162">
        <v>1</v>
      </c>
      <c r="E6" s="163" t="s">
        <v>241</v>
      </c>
    </row>
    <row r="7" spans="3:5" ht="49.5" customHeight="1" x14ac:dyDescent="0.25">
      <c r="C7" s="170" t="s">
        <v>3</v>
      </c>
      <c r="D7" s="164">
        <v>2</v>
      </c>
      <c r="E7" s="165" t="s">
        <v>242</v>
      </c>
    </row>
    <row r="8" spans="3:5" ht="49.5" customHeight="1" x14ac:dyDescent="0.25">
      <c r="C8" s="171" t="s">
        <v>4</v>
      </c>
      <c r="D8" s="164">
        <v>5</v>
      </c>
      <c r="E8" s="165" t="s">
        <v>243</v>
      </c>
    </row>
    <row r="9" spans="3:5" ht="49.5" customHeight="1" x14ac:dyDescent="0.25">
      <c r="C9" s="172" t="s">
        <v>248</v>
      </c>
      <c r="D9" s="164">
        <v>8</v>
      </c>
      <c r="E9" s="165" t="s">
        <v>244</v>
      </c>
    </row>
    <row r="10" spans="3:5" ht="49.5" customHeight="1" thickBot="1" x14ac:dyDescent="0.3">
      <c r="C10" s="173" t="s">
        <v>12</v>
      </c>
      <c r="D10" s="166">
        <v>10</v>
      </c>
      <c r="E10" s="167" t="s">
        <v>254</v>
      </c>
    </row>
    <row r="11" spans="3:5" ht="4.5" customHeight="1" x14ac:dyDescent="0.25"/>
    <row r="13" spans="3:5" ht="4.5" customHeight="1" thickBot="1" x14ac:dyDescent="0.3"/>
    <row r="14" spans="3:5" ht="16.5" thickBot="1" x14ac:dyDescent="0.3">
      <c r="C14" s="337" t="s">
        <v>240</v>
      </c>
      <c r="D14" s="338"/>
      <c r="E14" s="339"/>
    </row>
    <row r="15" spans="3:5" ht="16.5" thickBot="1" x14ac:dyDescent="0.3">
      <c r="C15" s="159" t="s">
        <v>18</v>
      </c>
      <c r="D15" s="160" t="s">
        <v>2</v>
      </c>
      <c r="E15" s="161" t="s">
        <v>215</v>
      </c>
    </row>
    <row r="16" spans="3:5" ht="49.5" customHeight="1" x14ac:dyDescent="0.25">
      <c r="C16" s="169" t="s">
        <v>13</v>
      </c>
      <c r="D16" s="162">
        <v>1</v>
      </c>
      <c r="E16" s="163" t="s">
        <v>238</v>
      </c>
    </row>
    <row r="17" spans="3:5" ht="49.5" customHeight="1" x14ac:dyDescent="0.25">
      <c r="C17" s="170" t="s">
        <v>14</v>
      </c>
      <c r="D17" s="164">
        <v>2</v>
      </c>
      <c r="E17" s="165" t="s">
        <v>237</v>
      </c>
    </row>
    <row r="18" spans="3:5" ht="49.5" customHeight="1" x14ac:dyDescent="0.25">
      <c r="C18" s="171" t="s">
        <v>15</v>
      </c>
      <c r="D18" s="164">
        <v>5</v>
      </c>
      <c r="E18" s="165" t="s">
        <v>245</v>
      </c>
    </row>
    <row r="19" spans="3:5" ht="49.5" customHeight="1" x14ac:dyDescent="0.25">
      <c r="C19" s="172" t="s">
        <v>16</v>
      </c>
      <c r="D19" s="164">
        <v>8</v>
      </c>
      <c r="E19" s="165" t="s">
        <v>246</v>
      </c>
    </row>
    <row r="20" spans="3:5" ht="49.5" customHeight="1" thickBot="1" x14ac:dyDescent="0.3">
      <c r="C20" s="173" t="s">
        <v>17</v>
      </c>
      <c r="D20" s="166">
        <v>10</v>
      </c>
      <c r="E20" s="167" t="s">
        <v>247</v>
      </c>
    </row>
    <row r="21" spans="3:5" ht="4.5" customHeight="1" x14ac:dyDescent="0.25"/>
  </sheetData>
  <mergeCells count="2">
    <mergeCell ref="C4:E4"/>
    <mergeCell ref="C14:E1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9"/>
  <sheetViews>
    <sheetView showGridLines="0" workbookViewId="0">
      <selection activeCell="C29" sqref="C29"/>
    </sheetView>
  </sheetViews>
  <sheetFormatPr defaultColWidth="9.140625" defaultRowHeight="15" x14ac:dyDescent="0.25"/>
  <cols>
    <col min="1" max="1" width="9.140625" style="158"/>
    <col min="2" max="2" width="0.5703125" style="158" customWidth="1"/>
    <col min="3" max="3" width="26.42578125" style="158" customWidth="1"/>
    <col min="4" max="4" width="32.5703125" style="158" customWidth="1"/>
    <col min="5" max="5" width="0.5703125" style="158" customWidth="1"/>
    <col min="6" max="16384" width="9.140625" style="158"/>
  </cols>
  <sheetData>
    <row r="2" spans="3:4" ht="5.25" customHeight="1" thickBot="1" x14ac:dyDescent="0.3"/>
    <row r="3" spans="3:4" s="168" customFormat="1" ht="16.5" thickBot="1" x14ac:dyDescent="0.3">
      <c r="C3" s="337" t="s">
        <v>252</v>
      </c>
      <c r="D3" s="339"/>
    </row>
    <row r="4" spans="3:4" ht="15.75" x14ac:dyDescent="0.25">
      <c r="C4" s="174" t="s">
        <v>26</v>
      </c>
      <c r="D4" s="175" t="s">
        <v>25</v>
      </c>
    </row>
    <row r="5" spans="3:4" ht="33.75" customHeight="1" x14ac:dyDescent="0.25">
      <c r="C5" s="170" t="s">
        <v>27</v>
      </c>
      <c r="D5" s="176" t="s">
        <v>255</v>
      </c>
    </row>
    <row r="6" spans="3:4" ht="33.75" customHeight="1" x14ac:dyDescent="0.25">
      <c r="C6" s="171" t="s">
        <v>28</v>
      </c>
      <c r="D6" s="176" t="s">
        <v>256</v>
      </c>
    </row>
    <row r="7" spans="3:4" ht="33.75" customHeight="1" x14ac:dyDescent="0.25">
      <c r="C7" s="172" t="s">
        <v>29</v>
      </c>
      <c r="D7" s="176" t="s">
        <v>257</v>
      </c>
    </row>
    <row r="8" spans="3:4" ht="33.75" customHeight="1" thickBot="1" x14ac:dyDescent="0.3">
      <c r="C8" s="173" t="s">
        <v>30</v>
      </c>
      <c r="D8" s="177" t="s">
        <v>34</v>
      </c>
    </row>
    <row r="9" spans="3:4" ht="5.25" customHeight="1" x14ac:dyDescent="0.25"/>
  </sheetData>
  <mergeCells count="1">
    <mergeCell ref="C3:D3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12"/>
  <sheetViews>
    <sheetView showGridLines="0" workbookViewId="0">
      <selection activeCell="C29" sqref="C29"/>
    </sheetView>
  </sheetViews>
  <sheetFormatPr defaultColWidth="9.140625" defaultRowHeight="15.75" x14ac:dyDescent="0.25"/>
  <cols>
    <col min="1" max="1" width="9.140625" style="156"/>
    <col min="2" max="2" width="1" style="156" customWidth="1"/>
    <col min="3" max="3" width="3.140625" style="156" customWidth="1"/>
    <col min="4" max="4" width="8.28515625" style="156" customWidth="1"/>
    <col min="5" max="5" width="0.7109375" style="156" customWidth="1"/>
    <col min="6" max="10" width="8.28515625" style="156" customWidth="1"/>
    <col min="11" max="11" width="1" style="156" customWidth="1"/>
    <col min="12" max="16384" width="9.140625" style="156"/>
  </cols>
  <sheetData>
    <row r="2" spans="3:10" ht="4.5" customHeight="1" thickBot="1" x14ac:dyDescent="0.3"/>
    <row r="3" spans="3:10" ht="16.5" thickBot="1" x14ac:dyDescent="0.3">
      <c r="C3" s="337" t="s">
        <v>253</v>
      </c>
      <c r="D3" s="338"/>
      <c r="E3" s="338"/>
      <c r="F3" s="338"/>
      <c r="G3" s="338"/>
      <c r="H3" s="338"/>
      <c r="I3" s="338"/>
      <c r="J3" s="339"/>
    </row>
    <row r="4" spans="3:10" ht="33.75" customHeight="1" x14ac:dyDescent="0.25">
      <c r="C4" s="340" t="s">
        <v>35</v>
      </c>
      <c r="D4" s="178" t="s">
        <v>37</v>
      </c>
      <c r="E4" s="179"/>
      <c r="F4" s="188" t="s">
        <v>42</v>
      </c>
      <c r="G4" s="188" t="s">
        <v>56</v>
      </c>
      <c r="H4" s="189" t="s">
        <v>53</v>
      </c>
      <c r="I4" s="190" t="s">
        <v>59</v>
      </c>
      <c r="J4" s="191" t="s">
        <v>60</v>
      </c>
    </row>
    <row r="5" spans="3:10" ht="33.75" customHeight="1" x14ac:dyDescent="0.25">
      <c r="C5" s="340"/>
      <c r="D5" s="180" t="s">
        <v>38</v>
      </c>
      <c r="E5" s="179"/>
      <c r="F5" s="192" t="s">
        <v>43</v>
      </c>
      <c r="G5" s="193" t="s">
        <v>57</v>
      </c>
      <c r="H5" s="194" t="s">
        <v>54</v>
      </c>
      <c r="I5" s="194" t="s">
        <v>55</v>
      </c>
      <c r="J5" s="195" t="s">
        <v>59</v>
      </c>
    </row>
    <row r="6" spans="3:10" ht="33.75" customHeight="1" x14ac:dyDescent="0.25">
      <c r="C6" s="340"/>
      <c r="D6" s="182" t="s">
        <v>39</v>
      </c>
      <c r="E6" s="179"/>
      <c r="F6" s="192" t="s">
        <v>44</v>
      </c>
      <c r="G6" s="193" t="s">
        <v>42</v>
      </c>
      <c r="H6" s="193" t="s">
        <v>58</v>
      </c>
      <c r="I6" s="194" t="s">
        <v>54</v>
      </c>
      <c r="J6" s="196" t="s">
        <v>53</v>
      </c>
    </row>
    <row r="7" spans="3:10" ht="33.75" customHeight="1" x14ac:dyDescent="0.25">
      <c r="C7" s="340"/>
      <c r="D7" s="181" t="s">
        <v>40</v>
      </c>
      <c r="E7" s="179"/>
      <c r="F7" s="192" t="s">
        <v>45</v>
      </c>
      <c r="G7" s="192" t="s">
        <v>47</v>
      </c>
      <c r="H7" s="193" t="s">
        <v>42</v>
      </c>
      <c r="I7" s="193" t="s">
        <v>57</v>
      </c>
      <c r="J7" s="197" t="s">
        <v>56</v>
      </c>
    </row>
    <row r="8" spans="3:10" ht="33.75" customHeight="1" x14ac:dyDescent="0.25">
      <c r="C8" s="341"/>
      <c r="D8" s="184" t="s">
        <v>41</v>
      </c>
      <c r="E8" s="179"/>
      <c r="F8" s="192" t="s">
        <v>46</v>
      </c>
      <c r="G8" s="192" t="s">
        <v>45</v>
      </c>
      <c r="H8" s="192" t="s">
        <v>44</v>
      </c>
      <c r="I8" s="192" t="s">
        <v>43</v>
      </c>
      <c r="J8" s="197" t="s">
        <v>42</v>
      </c>
    </row>
    <row r="9" spans="3:10" ht="3.75" customHeight="1" x14ac:dyDescent="0.25">
      <c r="C9" s="185"/>
      <c r="D9" s="179"/>
      <c r="E9" s="179"/>
      <c r="F9" s="179"/>
      <c r="G9" s="179"/>
      <c r="H9" s="179"/>
      <c r="I9" s="179"/>
      <c r="J9" s="186"/>
    </row>
    <row r="10" spans="3:10" ht="33.75" customHeight="1" x14ac:dyDescent="0.25">
      <c r="C10" s="344"/>
      <c r="D10" s="345"/>
      <c r="E10" s="179"/>
      <c r="F10" s="184" t="s">
        <v>48</v>
      </c>
      <c r="G10" s="181" t="s">
        <v>49</v>
      </c>
      <c r="H10" s="182" t="s">
        <v>50</v>
      </c>
      <c r="I10" s="180" t="s">
        <v>51</v>
      </c>
      <c r="J10" s="183" t="s">
        <v>52</v>
      </c>
    </row>
    <row r="11" spans="3:10" ht="16.5" customHeight="1" thickBot="1" x14ac:dyDescent="0.3">
      <c r="C11" s="346"/>
      <c r="D11" s="347"/>
      <c r="E11" s="187"/>
      <c r="F11" s="342" t="s">
        <v>36</v>
      </c>
      <c r="G11" s="342"/>
      <c r="H11" s="342"/>
      <c r="I11" s="342"/>
      <c r="J11" s="343"/>
    </row>
    <row r="12" spans="3:10" ht="4.5" customHeight="1" x14ac:dyDescent="0.25"/>
  </sheetData>
  <mergeCells count="4">
    <mergeCell ref="C3:J3"/>
    <mergeCell ref="C4:C8"/>
    <mergeCell ref="F11:J11"/>
    <mergeCell ref="C10:D1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showGridLines="0" zoomScale="120" zoomScaleNormal="120" workbookViewId="0">
      <selection activeCell="F10" sqref="F10"/>
    </sheetView>
  </sheetViews>
  <sheetFormatPr defaultRowHeight="15" x14ac:dyDescent="0.25"/>
  <cols>
    <col min="2" max="2" width="21" customWidth="1"/>
    <col min="3" max="3" width="68.28515625" customWidth="1"/>
    <col min="4" max="4" width="13" customWidth="1"/>
  </cols>
  <sheetData>
    <row r="1" spans="2:4" ht="15.75" thickBot="1" x14ac:dyDescent="0.3"/>
    <row r="2" spans="2:4" ht="20.25" thickBot="1" x14ac:dyDescent="0.35">
      <c r="B2" s="236" t="s">
        <v>120</v>
      </c>
      <c r="C2" s="237"/>
      <c r="D2" s="238"/>
    </row>
    <row r="3" spans="2:4" x14ac:dyDescent="0.25">
      <c r="B3" s="46" t="s">
        <v>18</v>
      </c>
      <c r="C3" s="3" t="s">
        <v>19</v>
      </c>
      <c r="D3" s="47" t="s">
        <v>2</v>
      </c>
    </row>
    <row r="4" spans="2:4" ht="33.75" customHeight="1" x14ac:dyDescent="0.25">
      <c r="B4" s="41" t="s">
        <v>13</v>
      </c>
      <c r="C4" s="2" t="s">
        <v>20</v>
      </c>
      <c r="D4" s="14">
        <v>1</v>
      </c>
    </row>
    <row r="5" spans="2:4" ht="33.75" customHeight="1" x14ac:dyDescent="0.25">
      <c r="B5" s="42" t="s">
        <v>14</v>
      </c>
      <c r="C5" s="2" t="s">
        <v>21</v>
      </c>
      <c r="D5" s="14">
        <v>2</v>
      </c>
    </row>
    <row r="6" spans="2:4" ht="33.75" customHeight="1" x14ac:dyDescent="0.25">
      <c r="B6" s="43" t="s">
        <v>15</v>
      </c>
      <c r="C6" s="2" t="s">
        <v>22</v>
      </c>
      <c r="D6" s="14">
        <v>5</v>
      </c>
    </row>
    <row r="7" spans="2:4" ht="33.75" customHeight="1" x14ac:dyDescent="0.25">
      <c r="B7" s="44" t="s">
        <v>16</v>
      </c>
      <c r="C7" s="2" t="s">
        <v>23</v>
      </c>
      <c r="D7" s="14">
        <v>8</v>
      </c>
    </row>
    <row r="8" spans="2:4" ht="33.75" customHeight="1" thickBot="1" x14ac:dyDescent="0.3">
      <c r="B8" s="45" t="s">
        <v>17</v>
      </c>
      <c r="C8" s="16" t="s">
        <v>24</v>
      </c>
      <c r="D8" s="18">
        <v>10</v>
      </c>
    </row>
  </sheetData>
  <mergeCells count="1">
    <mergeCell ref="B2:D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9"/>
  <sheetViews>
    <sheetView showGridLines="0" zoomScale="120" zoomScaleNormal="120" workbookViewId="0">
      <selection activeCell="C29" sqref="C29"/>
    </sheetView>
  </sheetViews>
  <sheetFormatPr defaultRowHeight="15" x14ac:dyDescent="0.25"/>
  <cols>
    <col min="2" max="2" width="0.5703125" customWidth="1"/>
    <col min="3" max="3" width="21.5703125" customWidth="1"/>
    <col min="4" max="4" width="23.42578125" bestFit="1" customWidth="1"/>
    <col min="5" max="5" width="34.140625" customWidth="1"/>
    <col min="6" max="6" width="26.28515625" customWidth="1"/>
    <col min="7" max="7" width="0.5703125" customWidth="1"/>
  </cols>
  <sheetData>
    <row r="1" spans="3:6" s="157" customFormat="1" x14ac:dyDescent="0.25"/>
    <row r="2" spans="3:6" ht="3" customHeight="1" thickBot="1" x14ac:dyDescent="0.3"/>
    <row r="3" spans="3:6" ht="15.75" x14ac:dyDescent="0.25">
      <c r="C3" s="200" t="s">
        <v>258</v>
      </c>
      <c r="D3" s="201" t="s">
        <v>259</v>
      </c>
      <c r="E3" s="202" t="s">
        <v>260</v>
      </c>
      <c r="F3" s="203" t="s">
        <v>261</v>
      </c>
    </row>
    <row r="4" spans="3:6" ht="74.25" customHeight="1" x14ac:dyDescent="0.25">
      <c r="C4" s="198" t="s">
        <v>14</v>
      </c>
      <c r="D4" s="348" t="s">
        <v>262</v>
      </c>
      <c r="E4" s="350" t="s">
        <v>263</v>
      </c>
      <c r="F4" s="352" t="s">
        <v>264</v>
      </c>
    </row>
    <row r="5" spans="3:6" ht="74.25" customHeight="1" thickBot="1" x14ac:dyDescent="0.3">
      <c r="C5" s="204" t="s">
        <v>15</v>
      </c>
      <c r="D5" s="349"/>
      <c r="E5" s="351"/>
      <c r="F5" s="353"/>
    </row>
    <row r="6" spans="3:6" s="157" customFormat="1" ht="3" customHeight="1" thickBot="1" x14ac:dyDescent="0.3">
      <c r="C6" s="206"/>
      <c r="D6" s="207"/>
      <c r="E6" s="207"/>
      <c r="F6" s="208"/>
    </row>
    <row r="7" spans="3:6" ht="74.25" customHeight="1" x14ac:dyDescent="0.25">
      <c r="C7" s="205" t="s">
        <v>16</v>
      </c>
      <c r="D7" s="354" t="s">
        <v>265</v>
      </c>
      <c r="E7" s="355" t="s">
        <v>266</v>
      </c>
      <c r="F7" s="356" t="s">
        <v>267</v>
      </c>
    </row>
    <row r="8" spans="3:6" ht="74.25" customHeight="1" thickBot="1" x14ac:dyDescent="0.3">
      <c r="C8" s="199" t="s">
        <v>268</v>
      </c>
      <c r="D8" s="349"/>
      <c r="E8" s="351"/>
      <c r="F8" s="353"/>
    </row>
    <row r="9" spans="3:6" ht="3" customHeight="1" x14ac:dyDescent="0.25"/>
  </sheetData>
  <mergeCells count="6">
    <mergeCell ref="D4:D5"/>
    <mergeCell ref="E4:E5"/>
    <mergeCell ref="F4:F5"/>
    <mergeCell ref="D7:D8"/>
    <mergeCell ref="E7:E8"/>
    <mergeCell ref="F7:F8"/>
  </mergeCell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9"/>
  <sheetViews>
    <sheetView showGridLines="0" zoomScale="80" zoomScaleNormal="80" zoomScaleSheetLayoutView="70" workbookViewId="0">
      <pane ySplit="8" topLeftCell="A12" activePane="bottomLeft" state="frozen"/>
      <selection pane="bottomLeft" activeCell="R12" sqref="R12"/>
    </sheetView>
  </sheetViews>
  <sheetFormatPr defaultRowHeight="15" x14ac:dyDescent="0.25"/>
  <cols>
    <col min="1" max="1" width="3.28515625" customWidth="1"/>
    <col min="2" max="2" width="10.42578125" customWidth="1"/>
    <col min="3" max="3" width="15.140625" customWidth="1"/>
    <col min="4" max="4" width="9.5703125" customWidth="1"/>
    <col min="5" max="5" width="15.28515625" customWidth="1"/>
    <col min="6" max="6" width="19.42578125" customWidth="1"/>
    <col min="7" max="7" width="9.28515625" customWidth="1"/>
    <col min="8" max="8" width="6.85546875" customWidth="1"/>
    <col min="9" max="9" width="9.28515625" customWidth="1"/>
    <col min="10" max="10" width="6.85546875" customWidth="1"/>
    <col min="11" max="11" width="14.28515625" customWidth="1"/>
    <col min="12" max="12" width="6.85546875" customWidth="1"/>
    <col min="13" max="13" width="13.85546875" customWidth="1"/>
    <col min="14" max="14" width="10.140625" customWidth="1"/>
    <col min="15" max="15" width="8.140625" customWidth="1"/>
    <col min="16" max="16" width="13.28515625" customWidth="1"/>
    <col min="17" max="17" width="13.7109375" customWidth="1"/>
    <col min="18" max="18" width="15.42578125" customWidth="1"/>
    <col min="19" max="19" width="13.7109375" customWidth="1"/>
    <col min="20" max="20" width="9.42578125" customWidth="1"/>
    <col min="21" max="21" width="26.5703125" customWidth="1"/>
    <col min="22" max="22" width="1.85546875" customWidth="1"/>
  </cols>
  <sheetData>
    <row r="1" spans="2:21" ht="15" customHeight="1" thickBot="1" x14ac:dyDescent="0.3"/>
    <row r="2" spans="2:21" ht="142.5" customHeight="1" thickBot="1" x14ac:dyDescent="0.3">
      <c r="B2" s="359" t="s">
        <v>270</v>
      </c>
      <c r="C2" s="360"/>
      <c r="D2" s="360"/>
      <c r="E2" s="360"/>
      <c r="F2" s="361"/>
    </row>
    <row r="3" spans="2:21" ht="8.25" customHeight="1" thickBot="1" x14ac:dyDescent="0.3"/>
    <row r="4" spans="2:21" ht="44.25" customHeight="1" thickBot="1" x14ac:dyDescent="0.3">
      <c r="B4" s="362" t="s">
        <v>190</v>
      </c>
      <c r="C4" s="363"/>
      <c r="D4" s="364"/>
      <c r="E4" s="365"/>
      <c r="F4" s="366"/>
    </row>
    <row r="5" spans="2:21" ht="15.75" thickBot="1" x14ac:dyDescent="0.3"/>
    <row r="6" spans="2:21" ht="30" customHeight="1" x14ac:dyDescent="0.25">
      <c r="B6" s="367" t="s">
        <v>207</v>
      </c>
      <c r="C6" s="368"/>
      <c r="D6" s="368"/>
      <c r="E6" s="368"/>
      <c r="F6" s="369"/>
      <c r="G6" s="325" t="s">
        <v>208</v>
      </c>
      <c r="H6" s="326"/>
      <c r="I6" s="326"/>
      <c r="J6" s="326"/>
      <c r="K6" s="326"/>
      <c r="L6" s="326"/>
      <c r="M6" s="327"/>
      <c r="N6" s="314" t="s">
        <v>209</v>
      </c>
      <c r="O6" s="315"/>
      <c r="P6" s="315"/>
      <c r="Q6" s="315"/>
      <c r="R6" s="315"/>
      <c r="S6" s="315"/>
      <c r="T6" s="317"/>
      <c r="U6" s="209" t="s">
        <v>271</v>
      </c>
    </row>
    <row r="7" spans="2:21" ht="30" customHeight="1" x14ac:dyDescent="0.25">
      <c r="B7" s="370" t="s">
        <v>191</v>
      </c>
      <c r="C7" s="357" t="s">
        <v>192</v>
      </c>
      <c r="D7" s="357" t="s">
        <v>193</v>
      </c>
      <c r="E7" s="357" t="s">
        <v>194</v>
      </c>
      <c r="F7" s="358" t="s">
        <v>195</v>
      </c>
      <c r="G7" s="328" t="s">
        <v>211</v>
      </c>
      <c r="H7" s="302"/>
      <c r="I7" s="302" t="s">
        <v>212</v>
      </c>
      <c r="J7" s="302"/>
      <c r="K7" s="302" t="s">
        <v>210</v>
      </c>
      <c r="L7" s="302"/>
      <c r="M7" s="307" t="s">
        <v>196</v>
      </c>
      <c r="N7" s="324" t="s">
        <v>251</v>
      </c>
      <c r="O7" s="318"/>
      <c r="P7" s="318"/>
      <c r="Q7" s="318"/>
      <c r="R7" s="150" t="s">
        <v>197</v>
      </c>
      <c r="S7" s="318" t="s">
        <v>198</v>
      </c>
      <c r="T7" s="320"/>
      <c r="U7" s="312" t="s">
        <v>269</v>
      </c>
    </row>
    <row r="8" spans="2:21" ht="30" customHeight="1" x14ac:dyDescent="0.25">
      <c r="B8" s="370"/>
      <c r="C8" s="357"/>
      <c r="D8" s="357"/>
      <c r="E8" s="357"/>
      <c r="F8" s="358"/>
      <c r="G8" s="145" t="s">
        <v>201</v>
      </c>
      <c r="H8" s="146" t="s">
        <v>202</v>
      </c>
      <c r="I8" s="146" t="s">
        <v>201</v>
      </c>
      <c r="J8" s="146" t="s">
        <v>202</v>
      </c>
      <c r="K8" s="146" t="s">
        <v>249</v>
      </c>
      <c r="L8" s="146" t="s">
        <v>202</v>
      </c>
      <c r="M8" s="308"/>
      <c r="N8" s="154" t="s">
        <v>203</v>
      </c>
      <c r="O8" s="147" t="s">
        <v>204</v>
      </c>
      <c r="P8" s="147" t="s">
        <v>205</v>
      </c>
      <c r="Q8" s="147" t="s">
        <v>206</v>
      </c>
      <c r="R8" s="147" t="s">
        <v>214</v>
      </c>
      <c r="S8" s="147" t="s">
        <v>199</v>
      </c>
      <c r="T8" s="148" t="s">
        <v>200</v>
      </c>
      <c r="U8" s="313"/>
    </row>
    <row r="9" spans="2:21" s="144" customFormat="1" ht="28.5" customHeight="1" x14ac:dyDescent="0.25">
      <c r="B9" s="76"/>
      <c r="C9" s="216"/>
      <c r="D9" s="216"/>
      <c r="E9" s="151"/>
      <c r="F9" s="136"/>
      <c r="G9" s="13"/>
      <c r="H9" s="2" t="str">
        <f>IF(G9="","",VLOOKUP(G9,'Matriz Probabilidade Impacto'!$C$5:$E$10,2,FALSE))</f>
        <v/>
      </c>
      <c r="I9" s="2"/>
      <c r="J9" s="2" t="str">
        <f>IF(I9="","",VLOOKUP(I9,'Matriz Probabilidade Impacto'!$C$16:$D$20,2,FALSE))</f>
        <v/>
      </c>
      <c r="K9" s="2" t="str">
        <f t="shared" ref="K9:K19" si="0">IF(L9="","",IF(L9&lt;10,"Risco Baixo",IF(L9&lt;40,"Risco Médio",IF(L9&lt;80,"Risco Alto",IF(L9&lt;101,"Risco Extremo")))))</f>
        <v/>
      </c>
      <c r="L9" s="2" t="str">
        <f t="shared" ref="L9:L19" si="1">IF(I9="","",H9*J9)</f>
        <v/>
      </c>
      <c r="M9" s="2" t="str">
        <f>IF(K9="","",IF(K9="Risco Baixo","O risco baixo está dentro do apetite a riscos da UFPA, portanto, deve ser apenas monitorado.",IF(K9="Risco Médio","O risco médio está dentro do apetite a riscos da UFPA, portanto, deve ser apenas monitorado.",IF(K9="Risco Alto","O risco alto deverá ser priorizado para tratamento, pois está fora do limite de apetite tolerado.",IF(K9="Risco Extremo","O risco extremo deverá ser priorizado para tratamento, pois está fora do limite de apetite tolerado.",)))))</f>
        <v/>
      </c>
      <c r="N9" s="13"/>
      <c r="O9" s="2"/>
      <c r="P9" s="2"/>
      <c r="Q9" s="2"/>
      <c r="R9" s="2"/>
      <c r="S9" s="216" t="str">
        <f>IF(K9="","",IF(K9="Risco Baixo","monitorar o risco.",IF(K9="Risco Médio","monitorar o risco.",IF(K9="Risco Alto","",IF(K9="Risco Extremo","",)))))</f>
        <v/>
      </c>
      <c r="T9" s="149" t="str">
        <f>IF(S9="monitorar o risco.","Contínuo","")</f>
        <v/>
      </c>
      <c r="U9" s="213"/>
    </row>
    <row r="10" spans="2:21" s="144" customFormat="1" ht="28.5" customHeight="1" x14ac:dyDescent="0.25">
      <c r="B10" s="76"/>
      <c r="C10" s="216"/>
      <c r="D10" s="216"/>
      <c r="E10" s="151"/>
      <c r="F10" s="136"/>
      <c r="G10" s="13"/>
      <c r="H10" s="2"/>
      <c r="I10" s="2"/>
      <c r="J10" s="2"/>
      <c r="K10" s="2"/>
      <c r="L10" s="2"/>
      <c r="M10" s="2"/>
      <c r="N10" s="13"/>
      <c r="O10" s="2"/>
      <c r="P10" s="2"/>
      <c r="Q10" s="2"/>
      <c r="R10" s="2"/>
      <c r="S10" s="216"/>
      <c r="T10" s="149"/>
      <c r="U10" s="213"/>
    </row>
    <row r="11" spans="2:21" s="144" customFormat="1" ht="28.5" customHeight="1" x14ac:dyDescent="0.25">
      <c r="B11" s="76"/>
      <c r="C11" s="216"/>
      <c r="D11" s="216"/>
      <c r="E11" s="151"/>
      <c r="F11" s="136"/>
      <c r="G11" s="13"/>
      <c r="H11" s="2"/>
      <c r="I11" s="2"/>
      <c r="J11" s="2"/>
      <c r="K11" s="2"/>
      <c r="L11" s="2"/>
      <c r="M11" s="2"/>
      <c r="N11" s="13"/>
      <c r="O11" s="2"/>
      <c r="P11" s="2"/>
      <c r="Q11" s="2"/>
      <c r="R11" s="2"/>
      <c r="S11" s="216"/>
      <c r="T11" s="149"/>
      <c r="U11" s="213"/>
    </row>
    <row r="12" spans="2:21" s="144" customFormat="1" ht="28.5" customHeight="1" x14ac:dyDescent="0.25">
      <c r="B12" s="76"/>
      <c r="C12" s="216"/>
      <c r="D12" s="216"/>
      <c r="E12" s="151"/>
      <c r="F12" s="136"/>
      <c r="G12" s="13"/>
      <c r="H12" s="2"/>
      <c r="I12" s="2"/>
      <c r="J12" s="2"/>
      <c r="K12" s="2"/>
      <c r="L12" s="2"/>
      <c r="M12" s="2"/>
      <c r="N12" s="13"/>
      <c r="O12" s="2"/>
      <c r="P12" s="2"/>
      <c r="Q12" s="2"/>
      <c r="R12" s="2"/>
      <c r="S12" s="216"/>
      <c r="T12" s="149"/>
      <c r="U12" s="213"/>
    </row>
    <row r="13" spans="2:21" s="144" customFormat="1" ht="28.5" customHeight="1" x14ac:dyDescent="0.25">
      <c r="B13" s="76"/>
      <c r="C13" s="216"/>
      <c r="D13" s="216"/>
      <c r="E13" s="151"/>
      <c r="F13" s="136"/>
      <c r="G13" s="13"/>
      <c r="H13" s="2" t="str">
        <f>IF(G13="","",VLOOKUP(G13,'Matriz Probabilidade Impacto'!$C$5:$E$10,2,FALSE))</f>
        <v/>
      </c>
      <c r="I13" s="2"/>
      <c r="J13" s="215" t="str">
        <f>IF(I13="","",VLOOKUP(I13,'Matriz Probabilidade Impacto'!$C$16:$D$20,2,FALSE))</f>
        <v/>
      </c>
      <c r="K13" s="2" t="str">
        <f t="shared" si="0"/>
        <v/>
      </c>
      <c r="L13" s="2" t="str">
        <f t="shared" si="1"/>
        <v/>
      </c>
      <c r="M13" s="2" t="str">
        <f>IF(K13="","",IF(K13="Risco Baixo","O risco baixo está dentro do apetite a riscos da UFPA, portanto, deve ser apenas monitorado.",IF(K13="Risco Médio","O risco médio está dentro do apetite a riscos da UFPA, portanto, deve ser apenas monitorado.",IF(K13="Risco Alto","O risco alto deverá ser priorizado para tratamento, pois está fora do limite de apetite tolerado.",IF(K13="Risco Extremo","O risco extremo deverá ser priorizado para tratamento, pois está fora do limite de apetite tolerado.",)))))</f>
        <v/>
      </c>
      <c r="N13" s="13"/>
      <c r="O13" s="2"/>
      <c r="P13" s="2"/>
      <c r="Q13" s="2"/>
      <c r="R13" s="2"/>
      <c r="S13" s="216" t="str">
        <f>IF(K13="","",IF(K13="Risco Baixo","monitorar o risco.",IF(K13="Risco Médio","monitorar o risco.",IF(K13="Risco Alto","",IF(K13="Risco Extremo","",)))))</f>
        <v/>
      </c>
      <c r="T13" s="149" t="str">
        <f>IF(S13="monitorar o risco.","Contínuo","")</f>
        <v/>
      </c>
      <c r="U13" s="213"/>
    </row>
    <row r="14" spans="2:21" s="144" customFormat="1" ht="30.75" customHeight="1" x14ac:dyDescent="0.25">
      <c r="B14" s="76"/>
      <c r="C14" s="216"/>
      <c r="D14" s="216"/>
      <c r="E14" s="151"/>
      <c r="F14" s="136"/>
      <c r="G14" s="13"/>
      <c r="H14" s="2" t="str">
        <f>IF(G14="","",VLOOKUP(G14,'Matriz Probabilidade Impacto'!$C$5:$E$10,2,FALSE))</f>
        <v/>
      </c>
      <c r="I14" s="2"/>
      <c r="J14" s="2" t="str">
        <f>IF(I14="","",VLOOKUP(I14,'Matriz Probabilidade Impacto'!$C$16:$D$20,2,FALSE))</f>
        <v/>
      </c>
      <c r="K14" s="2" t="str">
        <f t="shared" si="0"/>
        <v/>
      </c>
      <c r="L14" s="2" t="str">
        <f t="shared" si="1"/>
        <v/>
      </c>
      <c r="M14" s="2" t="str">
        <f t="shared" ref="M14:M19" si="2">IF(K14="","",IF(K14="Risco Baixo","O risco baixo está dentro do apetite a riscos da UFPA, portanto, deve ser apenas monitorado.",IF(K14="Risco Médio","O risco médio está dentro do apetite a riscos da UFPA, portanto, deve ser apenas monitorado.",IF(K14="Risco Alto","O risco alto deverá ser priorizado para tratamento, pois está fora do limite de apetite tolerado.",IF(K14="Risco Extremo","O risco extremo deverá ser priorizado para tratamento, pois está fora do limite de apetite tolerado.",)))))</f>
        <v/>
      </c>
      <c r="N14" s="13"/>
      <c r="O14" s="2"/>
      <c r="P14" s="2"/>
      <c r="Q14" s="2"/>
      <c r="R14" s="2"/>
      <c r="S14" s="216" t="str">
        <f t="shared" ref="S14:S19" si="3">IF(K14="","",IF(K14="Risco Baixo","monitorar o risco.",IF(K14="Risco Médio","monitorar o risco.",IF(K14="Risco Alto","",IF(K14="Risco Extremo","",)))))</f>
        <v/>
      </c>
      <c r="T14" s="149" t="str">
        <f t="shared" ref="T14:T19" si="4">IF(S14="monitorar o risco.","Contínuo","")</f>
        <v/>
      </c>
      <c r="U14" s="213"/>
    </row>
    <row r="15" spans="2:21" s="144" customFormat="1" ht="30.75" customHeight="1" x14ac:dyDescent="0.25">
      <c r="B15" s="76"/>
      <c r="C15" s="216"/>
      <c r="D15" s="216"/>
      <c r="E15" s="151"/>
      <c r="F15" s="136"/>
      <c r="G15" s="13"/>
      <c r="H15" s="2" t="str">
        <f>IF(G15="","",VLOOKUP(G15,'Matriz Probabilidade Impacto'!$C$5:$E$10,2,FALSE))</f>
        <v/>
      </c>
      <c r="I15" s="2"/>
      <c r="J15" s="2" t="str">
        <f>IF(I15="","",VLOOKUP(I15,'Matriz Probabilidade Impacto'!$C$16:$D$20,2,FALSE))</f>
        <v/>
      </c>
      <c r="K15" s="2" t="str">
        <f t="shared" si="0"/>
        <v/>
      </c>
      <c r="L15" s="2" t="str">
        <f t="shared" si="1"/>
        <v/>
      </c>
      <c r="M15" s="2" t="str">
        <f t="shared" si="2"/>
        <v/>
      </c>
      <c r="N15" s="13"/>
      <c r="O15" s="2"/>
      <c r="P15" s="2"/>
      <c r="Q15" s="2"/>
      <c r="R15" s="2"/>
      <c r="S15" s="216" t="str">
        <f t="shared" si="3"/>
        <v/>
      </c>
      <c r="T15" s="149" t="str">
        <f t="shared" si="4"/>
        <v/>
      </c>
      <c r="U15" s="213"/>
    </row>
    <row r="16" spans="2:21" s="144" customFormat="1" ht="30.75" customHeight="1" x14ac:dyDescent="0.25">
      <c r="B16" s="76"/>
      <c r="C16" s="216"/>
      <c r="D16" s="216"/>
      <c r="E16" s="151"/>
      <c r="F16" s="136"/>
      <c r="G16" s="13"/>
      <c r="H16" s="2" t="str">
        <f>IF(G16="","",VLOOKUP(G16,'Matriz Probabilidade Impacto'!$C$5:$E$10,2,FALSE))</f>
        <v/>
      </c>
      <c r="I16" s="2"/>
      <c r="J16" s="2" t="str">
        <f>IF(I16="","",VLOOKUP(I16,'Matriz Probabilidade Impacto'!$C$16:$D$20,2,FALSE))</f>
        <v/>
      </c>
      <c r="K16" s="2" t="str">
        <f t="shared" si="0"/>
        <v/>
      </c>
      <c r="L16" s="2" t="str">
        <f t="shared" si="1"/>
        <v/>
      </c>
      <c r="M16" s="2" t="str">
        <f t="shared" si="2"/>
        <v/>
      </c>
      <c r="N16" s="13"/>
      <c r="O16" s="2"/>
      <c r="P16" s="2"/>
      <c r="Q16" s="2"/>
      <c r="R16" s="2"/>
      <c r="S16" s="216" t="str">
        <f t="shared" si="3"/>
        <v/>
      </c>
      <c r="T16" s="149" t="str">
        <f t="shared" si="4"/>
        <v/>
      </c>
      <c r="U16" s="213"/>
    </row>
    <row r="17" spans="2:21" s="144" customFormat="1" ht="30.75" customHeight="1" x14ac:dyDescent="0.25">
      <c r="B17" s="76"/>
      <c r="C17" s="216"/>
      <c r="D17" s="216"/>
      <c r="E17" s="151"/>
      <c r="F17" s="136"/>
      <c r="G17" s="13"/>
      <c r="H17" s="2" t="str">
        <f>IF(G17="","",VLOOKUP(G17,'Matriz Probabilidade Impacto'!$C$5:$E$10,2,FALSE))</f>
        <v/>
      </c>
      <c r="I17" s="2"/>
      <c r="J17" s="2" t="str">
        <f>IF(I17="","",VLOOKUP(I17,'Matriz Probabilidade Impacto'!$C$16:$D$20,2,FALSE))</f>
        <v/>
      </c>
      <c r="K17" s="2" t="str">
        <f t="shared" si="0"/>
        <v/>
      </c>
      <c r="L17" s="2" t="str">
        <f t="shared" si="1"/>
        <v/>
      </c>
      <c r="M17" s="2" t="str">
        <f t="shared" si="2"/>
        <v/>
      </c>
      <c r="N17" s="13"/>
      <c r="O17" s="2"/>
      <c r="P17" s="2"/>
      <c r="Q17" s="2"/>
      <c r="R17" s="2"/>
      <c r="S17" s="216" t="str">
        <f t="shared" si="3"/>
        <v/>
      </c>
      <c r="T17" s="149" t="str">
        <f t="shared" si="4"/>
        <v/>
      </c>
      <c r="U17" s="213"/>
    </row>
    <row r="18" spans="2:21" s="144" customFormat="1" ht="30.75" customHeight="1" x14ac:dyDescent="0.25">
      <c r="B18" s="76"/>
      <c r="C18" s="216"/>
      <c r="D18" s="216"/>
      <c r="E18" s="151"/>
      <c r="F18" s="136"/>
      <c r="G18" s="13"/>
      <c r="H18" s="2" t="str">
        <f>IF(G18="","",VLOOKUP(G18,'Matriz Probabilidade Impacto'!$C$5:$E$10,2,FALSE))</f>
        <v/>
      </c>
      <c r="I18" s="2"/>
      <c r="J18" s="2" t="str">
        <f>IF(I18="","",VLOOKUP(I18,'Matriz Probabilidade Impacto'!$C$16:$D$20,2,FALSE))</f>
        <v/>
      </c>
      <c r="K18" s="2" t="str">
        <f t="shared" si="0"/>
        <v/>
      </c>
      <c r="L18" s="2" t="str">
        <f t="shared" si="1"/>
        <v/>
      </c>
      <c r="M18" s="2" t="str">
        <f t="shared" si="2"/>
        <v/>
      </c>
      <c r="N18" s="13"/>
      <c r="O18" s="2"/>
      <c r="P18" s="2"/>
      <c r="Q18" s="2"/>
      <c r="R18" s="2"/>
      <c r="S18" s="216" t="str">
        <f t="shared" si="3"/>
        <v/>
      </c>
      <c r="T18" s="149" t="str">
        <f t="shared" si="4"/>
        <v/>
      </c>
      <c r="U18" s="213"/>
    </row>
    <row r="19" spans="2:21" s="144" customFormat="1" ht="30.75" customHeight="1" thickBot="1" x14ac:dyDescent="0.3">
      <c r="B19" s="82"/>
      <c r="C19" s="217"/>
      <c r="D19" s="217"/>
      <c r="E19" s="210"/>
      <c r="F19" s="211"/>
      <c r="G19" s="15"/>
      <c r="H19" s="16" t="str">
        <f>IF(G19="","",VLOOKUP(G19,'Matriz Probabilidade Impacto'!$C$5:$E$10,2,FALSE))</f>
        <v/>
      </c>
      <c r="I19" s="16"/>
      <c r="J19" s="16" t="str">
        <f>IF(I19="","",VLOOKUP(I19,'Matriz Probabilidade Impacto'!$C$16:$D$20,2,FALSE))</f>
        <v/>
      </c>
      <c r="K19" s="16" t="str">
        <f t="shared" si="0"/>
        <v/>
      </c>
      <c r="L19" s="16" t="str">
        <f t="shared" si="1"/>
        <v/>
      </c>
      <c r="M19" s="16" t="str">
        <f t="shared" si="2"/>
        <v/>
      </c>
      <c r="N19" s="15"/>
      <c r="O19" s="16"/>
      <c r="P19" s="16"/>
      <c r="Q19" s="16"/>
      <c r="R19" s="16"/>
      <c r="S19" s="217" t="str">
        <f t="shared" si="3"/>
        <v/>
      </c>
      <c r="T19" s="212" t="str">
        <f t="shared" si="4"/>
        <v/>
      </c>
      <c r="U19" s="214"/>
    </row>
  </sheetData>
  <mergeCells count="18">
    <mergeCell ref="U7:U8"/>
    <mergeCell ref="B4:C4"/>
    <mergeCell ref="D4:F4"/>
    <mergeCell ref="G7:H7"/>
    <mergeCell ref="I7:J7"/>
    <mergeCell ref="K7:L7"/>
    <mergeCell ref="M7:M8"/>
    <mergeCell ref="N7:Q7"/>
    <mergeCell ref="S7:T7"/>
    <mergeCell ref="B6:F6"/>
    <mergeCell ref="G6:M6"/>
    <mergeCell ref="N6:T6"/>
    <mergeCell ref="B7:B8"/>
    <mergeCell ref="C7:C8"/>
    <mergeCell ref="D7:D8"/>
    <mergeCell ref="E7:E8"/>
    <mergeCell ref="F7:F8"/>
    <mergeCell ref="B2:F2"/>
  </mergeCells>
  <conditionalFormatting sqref="G9:J19">
    <cfRule type="cellIs" dxfId="45" priority="59" operator="equal">
      <formula>1</formula>
    </cfRule>
    <cfRule type="cellIs" dxfId="44" priority="60" operator="equal">
      <formula>2</formula>
    </cfRule>
    <cfRule type="cellIs" dxfId="43" priority="61" operator="equal">
      <formula>5</formula>
    </cfRule>
    <cfRule type="cellIs" dxfId="42" priority="62" operator="equal">
      <formula>8</formula>
    </cfRule>
    <cfRule type="cellIs" dxfId="41" priority="63" operator="equal">
      <formula>10</formula>
    </cfRule>
  </conditionalFormatting>
  <conditionalFormatting sqref="N9:R19">
    <cfRule type="cellIs" dxfId="40" priority="55" operator="equal">
      <formula>"RB"</formula>
    </cfRule>
    <cfRule type="cellIs" dxfId="39" priority="56" operator="equal">
      <formula>"RM"</formula>
    </cfRule>
    <cfRule type="cellIs" dxfId="38" priority="57" operator="equal">
      <formula>"RA"</formula>
    </cfRule>
    <cfRule type="cellIs" dxfId="37" priority="58" operator="equal">
      <formula>"RE"</formula>
    </cfRule>
  </conditionalFormatting>
  <conditionalFormatting sqref="G9:G19">
    <cfRule type="cellIs" dxfId="36" priority="51" operator="equal">
      <formula>10</formula>
    </cfRule>
    <cfRule type="cellIs" dxfId="35" priority="52" operator="equal">
      <formula>1</formula>
    </cfRule>
    <cfRule type="cellIs" dxfId="34" priority="53" operator="equal">
      <formula>2</formula>
    </cfRule>
    <cfRule type="cellIs" dxfId="33" priority="54" operator="equal">
      <formula>5</formula>
    </cfRule>
  </conditionalFormatting>
  <conditionalFormatting sqref="L9:L19">
    <cfRule type="cellIs" dxfId="32" priority="47" operator="lessThan">
      <formula>10</formula>
    </cfRule>
    <cfRule type="cellIs" dxfId="31" priority="48" operator="lessThan">
      <formula>40</formula>
    </cfRule>
    <cfRule type="cellIs" dxfId="30" priority="49" operator="lessThan">
      <formula>80</formula>
    </cfRule>
    <cfRule type="cellIs" dxfId="29" priority="50" operator="lessThan">
      <formula>101</formula>
    </cfRule>
  </conditionalFormatting>
  <conditionalFormatting sqref="K9:K19">
    <cfRule type="cellIs" dxfId="28" priority="43" operator="equal">
      <formula>"Risco Baixo"</formula>
    </cfRule>
    <cfRule type="cellIs" dxfId="27" priority="44" operator="equal">
      <formula>"Risco Médio"</formula>
    </cfRule>
    <cfRule type="cellIs" dxfId="26" priority="45" operator="equal">
      <formula>"Risco Alto"</formula>
    </cfRule>
    <cfRule type="cellIs" dxfId="25" priority="46" operator="equal">
      <formula>"Risco Extremo"</formula>
    </cfRule>
  </conditionalFormatting>
  <conditionalFormatting sqref="M9:M19">
    <cfRule type="cellIs" dxfId="24" priority="39" operator="equal">
      <formula>"Risco Baixo é tolerado. A ação de tratamento é Gerenciar o Risco."</formula>
    </cfRule>
    <cfRule type="cellIs" dxfId="23" priority="40" operator="equal">
      <formula>"Risco Médio é tolerado. A ação de tratamento é Gerenciar o Risco."</formula>
    </cfRule>
    <cfRule type="cellIs" dxfId="22" priority="41" operator="equal">
      <formula>"Risco Alto não é tolerado. Deverá ser criada ação de tratamento."</formula>
    </cfRule>
    <cfRule type="cellIs" dxfId="21" priority="42" operator="equal">
      <formula>"Risco Extremo não é tolerado. Deverá ser criada ação de tratamento."</formula>
    </cfRule>
  </conditionalFormatting>
  <conditionalFormatting sqref="L9:L19">
    <cfRule type="cellIs" dxfId="20" priority="34" operator="equal">
      <formula>""</formula>
    </cfRule>
    <cfRule type="cellIs" dxfId="19" priority="35" operator="lessThan">
      <formula>10</formula>
    </cfRule>
    <cfRule type="cellIs" dxfId="18" priority="36" operator="lessThan">
      <formula>40</formula>
    </cfRule>
    <cfRule type="cellIs" dxfId="17" priority="37" operator="lessThan">
      <formula>80</formula>
    </cfRule>
    <cfRule type="cellIs" dxfId="16" priority="38" operator="lessThan">
      <formula>101</formula>
    </cfRule>
  </conditionalFormatting>
  <conditionalFormatting sqref="K9:K19">
    <cfRule type="cellIs" dxfId="15" priority="29" operator="equal">
      <formula>""</formula>
    </cfRule>
    <cfRule type="cellIs" dxfId="14" priority="30" operator="equal">
      <formula>"Risco Baixo"</formula>
    </cfRule>
    <cfRule type="cellIs" dxfId="13" priority="31" operator="equal">
      <formula>"Risco Médio"</formula>
    </cfRule>
    <cfRule type="cellIs" dxfId="12" priority="32" operator="equal">
      <formula>"Risco Alto"</formula>
    </cfRule>
    <cfRule type="cellIs" dxfId="11" priority="33" operator="equal">
      <formula>"Risco Extremo"</formula>
    </cfRule>
  </conditionalFormatting>
  <conditionalFormatting sqref="M9:M19">
    <cfRule type="cellIs" dxfId="10" priority="24" operator="equal">
      <formula>""</formula>
    </cfRule>
    <cfRule type="cellIs" dxfId="9" priority="25" operator="equal">
      <formula>"Risco Baixo é tolerado. A ação de tratamento é Gerenciar o Risco."</formula>
    </cfRule>
    <cfRule type="cellIs" dxfId="8" priority="26" operator="equal">
      <formula>"Risco Médio é tolerado. A ação de tratamento é Gerenciar o Risco."</formula>
    </cfRule>
    <cfRule type="cellIs" dxfId="7" priority="27" operator="equal">
      <formula>"Risco Alto não é tolerado. Deverá ser criada ação de tratamento."</formula>
    </cfRule>
    <cfRule type="cellIs" dxfId="6" priority="28" operator="equal">
      <formula>"Risco Extremo não é tolerado. Deverá ser criada ação de tratamento."</formula>
    </cfRule>
  </conditionalFormatting>
  <conditionalFormatting sqref="H9:H19 J9:J19">
    <cfRule type="cellIs" dxfId="5" priority="23" operator="equal">
      <formula>""</formula>
    </cfRule>
  </conditionalFormatting>
  <conditionalFormatting sqref="M9:M19">
    <cfRule type="cellIs" dxfId="4" priority="1" operator="equal">
      <formula>""</formula>
    </cfRule>
    <cfRule type="cellIs" dxfId="3" priority="2" operator="equal">
      <formula>"O risco baixo está dentro do apetite a riscos da UFPA, portanto, deve ser apenas monitorado."</formula>
    </cfRule>
    <cfRule type="cellIs" dxfId="2" priority="3" operator="equal">
      <formula>"O risco médio está dentro do apetite a riscos da UFPA, portanto, deve ser apenas monitorado."</formula>
    </cfRule>
    <cfRule type="cellIs" dxfId="1" priority="4" operator="equal">
      <formula>"O risco alto deverá ser priorizado para tratamento, pois está fora do limite de apetite tolerado."</formula>
    </cfRule>
    <cfRule type="cellIs" dxfId="0" priority="5" operator="equal">
      <formula>"O risco extremo deverá ser priorizado para tratamento, pois está fora do limite de apetite tolerado."</formula>
    </cfRule>
  </conditionalFormatting>
  <dataValidations count="3">
    <dataValidation type="list" allowBlank="1" showInputMessage="1" showErrorMessage="1" sqref="I9:I19">
      <formula1>"Muito Baixo,Baixo,Médio,Alto,Muito Alto"</formula1>
    </dataValidation>
    <dataValidation type="list" allowBlank="1" showInputMessage="1" showErrorMessage="1" sqref="G9:G19">
      <formula1>"Muito Baixa,Baixa,Média,Alta,Muito Alta"</formula1>
    </dataValidation>
    <dataValidation type="list" allowBlank="1" showInputMessage="1" showErrorMessage="1" sqref="N9:R19">
      <formula1>"Sim,Não"</formula1>
    </dataValidation>
  </dataValidations>
  <pageMargins left="0.511811024" right="0.511811024" top="0.78740157499999996" bottom="0.78740157499999996" header="0.31496062000000002" footer="0.31496062000000002"/>
  <pageSetup paperSize="9" scale="3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A11" workbookViewId="0">
      <selection activeCell="D20" sqref="D20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7"/>
  <sheetViews>
    <sheetView showGridLines="0" zoomScale="160" zoomScaleNormal="160" workbookViewId="0">
      <selection activeCell="F10" sqref="F10"/>
    </sheetView>
  </sheetViews>
  <sheetFormatPr defaultRowHeight="15" x14ac:dyDescent="0.25"/>
  <cols>
    <col min="2" max="2" width="26.42578125" customWidth="1"/>
    <col min="3" max="3" width="34.7109375" customWidth="1"/>
  </cols>
  <sheetData>
    <row r="1" spans="2:3" ht="15.75" thickBot="1" x14ac:dyDescent="0.3"/>
    <row r="2" spans="2:3" ht="20.25" thickBot="1" x14ac:dyDescent="0.35">
      <c r="B2" s="236" t="s">
        <v>121</v>
      </c>
      <c r="C2" s="238"/>
    </row>
    <row r="3" spans="2:3" x14ac:dyDescent="0.25">
      <c r="B3" s="46" t="s">
        <v>26</v>
      </c>
      <c r="C3" s="47" t="s">
        <v>25</v>
      </c>
    </row>
    <row r="4" spans="2:3" ht="33.75" customHeight="1" x14ac:dyDescent="0.25">
      <c r="B4" s="42" t="s">
        <v>27</v>
      </c>
      <c r="C4" s="48" t="s">
        <v>31</v>
      </c>
    </row>
    <row r="5" spans="2:3" ht="33.75" customHeight="1" x14ac:dyDescent="0.25">
      <c r="B5" s="43" t="s">
        <v>28</v>
      </c>
      <c r="C5" s="48" t="s">
        <v>32</v>
      </c>
    </row>
    <row r="6" spans="2:3" ht="33.75" customHeight="1" x14ac:dyDescent="0.25">
      <c r="B6" s="44" t="s">
        <v>29</v>
      </c>
      <c r="C6" s="48" t="s">
        <v>33</v>
      </c>
    </row>
    <row r="7" spans="2:3" ht="33.75" customHeight="1" thickBot="1" x14ac:dyDescent="0.3">
      <c r="B7" s="45" t="s">
        <v>30</v>
      </c>
      <c r="C7" s="49" t="s">
        <v>34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showGridLines="0" zoomScale="120" zoomScaleNormal="120" workbookViewId="0">
      <selection activeCell="F10" sqref="F10"/>
    </sheetView>
  </sheetViews>
  <sheetFormatPr defaultRowHeight="15" x14ac:dyDescent="0.25"/>
  <cols>
    <col min="2" max="2" width="16.140625" customWidth="1"/>
    <col min="3" max="3" width="62.140625" customWidth="1"/>
    <col min="4" max="4" width="13" customWidth="1"/>
  </cols>
  <sheetData>
    <row r="1" spans="2:4" ht="15.75" thickBot="1" x14ac:dyDescent="0.3"/>
    <row r="2" spans="2:4" ht="20.25" thickBot="1" x14ac:dyDescent="0.35">
      <c r="B2" s="236" t="s">
        <v>122</v>
      </c>
      <c r="C2" s="237"/>
      <c r="D2" s="238"/>
    </row>
    <row r="3" spans="2:4" ht="30" x14ac:dyDescent="0.25">
      <c r="B3" s="46" t="s">
        <v>66</v>
      </c>
      <c r="C3" s="12" t="s">
        <v>67</v>
      </c>
      <c r="D3" s="64" t="s">
        <v>69</v>
      </c>
    </row>
    <row r="4" spans="2:4" ht="45.75" customHeight="1" x14ac:dyDescent="0.25">
      <c r="B4" s="65" t="s">
        <v>61</v>
      </c>
      <c r="C4" s="2" t="s">
        <v>75</v>
      </c>
      <c r="D4" s="66" t="s">
        <v>74</v>
      </c>
    </row>
    <row r="5" spans="2:4" ht="45.75" customHeight="1" x14ac:dyDescent="0.25">
      <c r="B5" s="44" t="s">
        <v>62</v>
      </c>
      <c r="C5" s="2" t="s">
        <v>76</v>
      </c>
      <c r="D5" s="67" t="s">
        <v>70</v>
      </c>
    </row>
    <row r="6" spans="2:4" ht="45.75" customHeight="1" x14ac:dyDescent="0.25">
      <c r="B6" s="43" t="s">
        <v>63</v>
      </c>
      <c r="C6" s="2" t="s">
        <v>77</v>
      </c>
      <c r="D6" s="67" t="s">
        <v>71</v>
      </c>
    </row>
    <row r="7" spans="2:4" ht="45.75" customHeight="1" x14ac:dyDescent="0.25">
      <c r="B7" s="42" t="s">
        <v>64</v>
      </c>
      <c r="C7" s="2" t="s">
        <v>68</v>
      </c>
      <c r="D7" s="67" t="s">
        <v>72</v>
      </c>
    </row>
    <row r="8" spans="2:4" ht="45.75" customHeight="1" thickBot="1" x14ac:dyDescent="0.3">
      <c r="B8" s="68" t="s">
        <v>65</v>
      </c>
      <c r="C8" s="16" t="s">
        <v>78</v>
      </c>
      <c r="D8" s="69" t="s">
        <v>73</v>
      </c>
    </row>
  </sheetData>
  <mergeCells count="1">
    <mergeCell ref="B2:D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showGridLines="0" zoomScale="120" zoomScaleNormal="120" workbookViewId="0">
      <selection activeCell="F10" sqref="F10"/>
    </sheetView>
  </sheetViews>
  <sheetFormatPr defaultRowHeight="15" x14ac:dyDescent="0.25"/>
  <cols>
    <col min="2" max="2" width="3.140625" customWidth="1"/>
    <col min="3" max="3" width="8.28515625" customWidth="1"/>
    <col min="4" max="4" width="0.7109375" customWidth="1"/>
    <col min="5" max="9" width="8.28515625" customWidth="1"/>
  </cols>
  <sheetData>
    <row r="2" spans="2:9" ht="15.75" thickBot="1" x14ac:dyDescent="0.3"/>
    <row r="3" spans="2:9" ht="20.25" thickBot="1" x14ac:dyDescent="0.35">
      <c r="B3" s="236" t="s">
        <v>123</v>
      </c>
      <c r="C3" s="237"/>
      <c r="D3" s="237"/>
      <c r="E3" s="237"/>
      <c r="F3" s="237"/>
      <c r="G3" s="237"/>
      <c r="H3" s="237"/>
      <c r="I3" s="238"/>
    </row>
    <row r="4" spans="2:9" ht="33.75" customHeight="1" x14ac:dyDescent="0.25">
      <c r="B4" s="239" t="s">
        <v>35</v>
      </c>
      <c r="C4" s="50" t="s">
        <v>37</v>
      </c>
      <c r="D4" s="54"/>
      <c r="E4" s="51" t="s">
        <v>42</v>
      </c>
      <c r="F4" s="51" t="s">
        <v>56</v>
      </c>
      <c r="G4" s="52" t="s">
        <v>53</v>
      </c>
      <c r="H4" s="53" t="s">
        <v>59</v>
      </c>
      <c r="I4" s="55" t="s">
        <v>60</v>
      </c>
    </row>
    <row r="5" spans="2:9" ht="33.75" customHeight="1" x14ac:dyDescent="0.25">
      <c r="B5" s="239"/>
      <c r="C5" s="5" t="s">
        <v>38</v>
      </c>
      <c r="D5" s="54"/>
      <c r="E5" s="10" t="s">
        <v>43</v>
      </c>
      <c r="F5" s="9" t="s">
        <v>57</v>
      </c>
      <c r="G5" s="11" t="s">
        <v>54</v>
      </c>
      <c r="H5" s="11" t="s">
        <v>55</v>
      </c>
      <c r="I5" s="56" t="s">
        <v>59</v>
      </c>
    </row>
    <row r="6" spans="2:9" ht="33.75" customHeight="1" x14ac:dyDescent="0.25">
      <c r="B6" s="239"/>
      <c r="C6" s="6" t="s">
        <v>39</v>
      </c>
      <c r="D6" s="54"/>
      <c r="E6" s="10" t="s">
        <v>44</v>
      </c>
      <c r="F6" s="9" t="s">
        <v>42</v>
      </c>
      <c r="G6" s="9" t="s">
        <v>58</v>
      </c>
      <c r="H6" s="11" t="s">
        <v>54</v>
      </c>
      <c r="I6" s="57" t="s">
        <v>53</v>
      </c>
    </row>
    <row r="7" spans="2:9" ht="33.75" customHeight="1" x14ac:dyDescent="0.25">
      <c r="B7" s="239"/>
      <c r="C7" s="7" t="s">
        <v>40</v>
      </c>
      <c r="D7" s="54"/>
      <c r="E7" s="10" t="s">
        <v>45</v>
      </c>
      <c r="F7" s="10" t="s">
        <v>47</v>
      </c>
      <c r="G7" s="9" t="s">
        <v>42</v>
      </c>
      <c r="H7" s="9" t="s">
        <v>57</v>
      </c>
      <c r="I7" s="58" t="s">
        <v>56</v>
      </c>
    </row>
    <row r="8" spans="2:9" ht="33.75" customHeight="1" x14ac:dyDescent="0.25">
      <c r="B8" s="240"/>
      <c r="C8" s="8" t="s">
        <v>41</v>
      </c>
      <c r="D8" s="54"/>
      <c r="E8" s="10" t="s">
        <v>46</v>
      </c>
      <c r="F8" s="10" t="s">
        <v>45</v>
      </c>
      <c r="G8" s="10" t="s">
        <v>44</v>
      </c>
      <c r="H8" s="10" t="s">
        <v>43</v>
      </c>
      <c r="I8" s="58" t="s">
        <v>42</v>
      </c>
    </row>
    <row r="9" spans="2:9" ht="3.75" customHeight="1" x14ac:dyDescent="0.25">
      <c r="B9" s="59"/>
      <c r="C9" s="54"/>
      <c r="D9" s="54"/>
      <c r="E9" s="54"/>
      <c r="F9" s="54"/>
      <c r="G9" s="54"/>
      <c r="H9" s="54"/>
      <c r="I9" s="60"/>
    </row>
    <row r="10" spans="2:9" ht="33.75" customHeight="1" x14ac:dyDescent="0.25">
      <c r="B10" s="59"/>
      <c r="C10" s="54"/>
      <c r="D10" s="54"/>
      <c r="E10" s="8" t="s">
        <v>48</v>
      </c>
      <c r="F10" s="7" t="s">
        <v>49</v>
      </c>
      <c r="G10" s="6" t="s">
        <v>50</v>
      </c>
      <c r="H10" s="5" t="s">
        <v>51</v>
      </c>
      <c r="I10" s="61" t="s">
        <v>52</v>
      </c>
    </row>
    <row r="11" spans="2:9" ht="16.5" customHeight="1" thickBot="1" x14ac:dyDescent="0.3">
      <c r="B11" s="62"/>
      <c r="C11" s="63"/>
      <c r="D11" s="63"/>
      <c r="E11" s="241" t="s">
        <v>36</v>
      </c>
      <c r="F11" s="241"/>
      <c r="G11" s="241"/>
      <c r="H11" s="241"/>
      <c r="I11" s="242"/>
    </row>
  </sheetData>
  <mergeCells count="3">
    <mergeCell ref="B4:B8"/>
    <mergeCell ref="E11:I11"/>
    <mergeCell ref="B3:I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"/>
  <sheetViews>
    <sheetView showGridLines="0" zoomScale="160" zoomScaleNormal="160" workbookViewId="0">
      <selection activeCell="F10" sqref="F10"/>
    </sheetView>
  </sheetViews>
  <sheetFormatPr defaultRowHeight="15" x14ac:dyDescent="0.25"/>
  <cols>
    <col min="2" max="2" width="26.42578125" customWidth="1"/>
    <col min="3" max="4" width="34.7109375" customWidth="1"/>
  </cols>
  <sheetData>
    <row r="1" spans="2:4" ht="15.75" thickBot="1" x14ac:dyDescent="0.3"/>
    <row r="2" spans="2:4" ht="20.25" thickBot="1" x14ac:dyDescent="0.35">
      <c r="B2" s="236" t="s">
        <v>124</v>
      </c>
      <c r="C2" s="237"/>
      <c r="D2" s="238"/>
    </row>
    <row r="3" spans="2:4" x14ac:dyDescent="0.25">
      <c r="B3" s="46" t="s">
        <v>26</v>
      </c>
      <c r="C3" s="3" t="s">
        <v>83</v>
      </c>
      <c r="D3" s="47" t="s">
        <v>84</v>
      </c>
    </row>
    <row r="4" spans="2:4" ht="33.75" customHeight="1" x14ac:dyDescent="0.25">
      <c r="B4" s="42" t="s">
        <v>27</v>
      </c>
      <c r="C4" s="4" t="s">
        <v>79</v>
      </c>
      <c r="D4" s="48" t="s">
        <v>82</v>
      </c>
    </row>
    <row r="5" spans="2:4" ht="33.75" customHeight="1" x14ac:dyDescent="0.25">
      <c r="B5" s="43" t="s">
        <v>28</v>
      </c>
      <c r="C5" s="4" t="s">
        <v>87</v>
      </c>
      <c r="D5" s="48" t="s">
        <v>82</v>
      </c>
    </row>
    <row r="6" spans="2:4" ht="33.75" customHeight="1" x14ac:dyDescent="0.25">
      <c r="B6" s="44" t="s">
        <v>29</v>
      </c>
      <c r="C6" s="4" t="s">
        <v>85</v>
      </c>
      <c r="D6" s="48" t="s">
        <v>81</v>
      </c>
    </row>
    <row r="7" spans="2:4" ht="33.75" customHeight="1" thickBot="1" x14ac:dyDescent="0.3">
      <c r="B7" s="45" t="s">
        <v>30</v>
      </c>
      <c r="C7" s="70" t="s">
        <v>86</v>
      </c>
      <c r="D7" s="49" t="s">
        <v>80</v>
      </c>
    </row>
  </sheetData>
  <mergeCells count="1">
    <mergeCell ref="B2:D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3"/>
  <sheetViews>
    <sheetView showGridLines="0" zoomScale="50" zoomScaleNormal="50" workbookViewId="0">
      <selection activeCell="F10" sqref="F10"/>
    </sheetView>
  </sheetViews>
  <sheetFormatPr defaultRowHeight="15" x14ac:dyDescent="0.25"/>
  <cols>
    <col min="1" max="1" width="3.28515625" customWidth="1"/>
    <col min="2" max="2" width="31.28515625" customWidth="1"/>
    <col min="3" max="3" width="17.140625" customWidth="1"/>
    <col min="4" max="4" width="23.140625" customWidth="1"/>
    <col min="5" max="5" width="19.28515625" customWidth="1"/>
    <col min="6" max="6" width="15.5703125" customWidth="1"/>
    <col min="7" max="7" width="9.85546875" customWidth="1"/>
    <col min="8" max="8" width="11.85546875" customWidth="1"/>
    <col min="9" max="9" width="25.42578125" customWidth="1"/>
    <col min="10" max="10" width="13.85546875" customWidth="1"/>
    <col min="11" max="13" width="13" customWidth="1"/>
    <col min="14" max="14" width="17.7109375" customWidth="1"/>
    <col min="15" max="15" width="21.42578125" customWidth="1"/>
    <col min="16" max="22" width="20.42578125" customWidth="1"/>
  </cols>
  <sheetData>
    <row r="1" spans="2:22" ht="15.75" thickBot="1" x14ac:dyDescent="0.3"/>
    <row r="2" spans="2:22" ht="30" customHeight="1" x14ac:dyDescent="0.25">
      <c r="B2" s="35" t="s">
        <v>115</v>
      </c>
      <c r="C2" s="269"/>
      <c r="D2" s="270"/>
      <c r="E2" s="270"/>
      <c r="F2" s="270"/>
      <c r="G2" s="270"/>
      <c r="H2" s="270"/>
      <c r="I2" s="270"/>
      <c r="J2" s="270"/>
      <c r="K2" s="271"/>
      <c r="M2" s="246" t="s">
        <v>114</v>
      </c>
      <c r="N2" s="247"/>
      <c r="O2" s="247"/>
      <c r="P2" s="247"/>
      <c r="Q2" s="247"/>
      <c r="R2" s="247"/>
      <c r="S2" s="247"/>
      <c r="T2" s="247"/>
      <c r="U2" s="247"/>
      <c r="V2" s="248"/>
    </row>
    <row r="3" spans="2:22" ht="30" customHeight="1" x14ac:dyDescent="0.25">
      <c r="B3" s="36" t="s">
        <v>116</v>
      </c>
      <c r="C3" s="272"/>
      <c r="D3" s="273"/>
      <c r="E3" s="273"/>
      <c r="F3" s="273"/>
      <c r="G3" s="273"/>
      <c r="H3" s="273"/>
      <c r="I3" s="273"/>
      <c r="J3" s="273"/>
      <c r="K3" s="274"/>
      <c r="M3" s="249"/>
      <c r="N3" s="250"/>
      <c r="O3" s="250"/>
      <c r="P3" s="250"/>
      <c r="Q3" s="250"/>
      <c r="R3" s="250"/>
      <c r="S3" s="250"/>
      <c r="T3" s="250"/>
      <c r="U3" s="250"/>
      <c r="V3" s="251"/>
    </row>
    <row r="4" spans="2:22" ht="30" customHeight="1" x14ac:dyDescent="0.25">
      <c r="B4" s="36" t="s">
        <v>117</v>
      </c>
      <c r="C4" s="272"/>
      <c r="D4" s="273"/>
      <c r="E4" s="273"/>
      <c r="F4" s="273"/>
      <c r="G4" s="273"/>
      <c r="H4" s="273"/>
      <c r="I4" s="273"/>
      <c r="J4" s="273"/>
      <c r="K4" s="274"/>
      <c r="M4" s="249"/>
      <c r="N4" s="250"/>
      <c r="O4" s="250"/>
      <c r="P4" s="250"/>
      <c r="Q4" s="250"/>
      <c r="R4" s="250"/>
      <c r="S4" s="250"/>
      <c r="T4" s="250"/>
      <c r="U4" s="250"/>
      <c r="V4" s="251"/>
    </row>
    <row r="5" spans="2:22" ht="30" customHeight="1" thickBot="1" x14ac:dyDescent="0.3">
      <c r="B5" s="37" t="s">
        <v>118</v>
      </c>
      <c r="C5" s="243"/>
      <c r="D5" s="244"/>
      <c r="E5" s="244"/>
      <c r="F5" s="244"/>
      <c r="G5" s="244"/>
      <c r="H5" s="244"/>
      <c r="I5" s="244"/>
      <c r="J5" s="244"/>
      <c r="K5" s="245"/>
      <c r="M5" s="252"/>
      <c r="N5" s="253"/>
      <c r="O5" s="253"/>
      <c r="P5" s="253"/>
      <c r="Q5" s="253"/>
      <c r="R5" s="253"/>
      <c r="S5" s="253"/>
      <c r="T5" s="253"/>
      <c r="U5" s="253"/>
      <c r="V5" s="254"/>
    </row>
    <row r="7" spans="2:22" ht="15.75" thickBot="1" x14ac:dyDescent="0.3"/>
    <row r="8" spans="2:22" ht="30" customHeight="1" x14ac:dyDescent="0.25">
      <c r="B8" s="261" t="s">
        <v>109</v>
      </c>
      <c r="C8" s="262"/>
      <c r="D8" s="262"/>
      <c r="E8" s="263"/>
      <c r="F8" s="264" t="s">
        <v>108</v>
      </c>
      <c r="G8" s="265"/>
      <c r="H8" s="266" t="s">
        <v>107</v>
      </c>
      <c r="I8" s="267"/>
      <c r="J8" s="267"/>
      <c r="K8" s="268"/>
      <c r="L8" s="255" t="s">
        <v>106</v>
      </c>
      <c r="M8" s="256"/>
      <c r="N8" s="256"/>
      <c r="O8" s="257"/>
      <c r="P8" s="258" t="s">
        <v>110</v>
      </c>
      <c r="Q8" s="259"/>
      <c r="R8" s="259"/>
      <c r="S8" s="259"/>
      <c r="T8" s="259"/>
      <c r="U8" s="259"/>
      <c r="V8" s="260"/>
    </row>
    <row r="9" spans="2:22" ht="45" x14ac:dyDescent="0.25">
      <c r="B9" s="19" t="s">
        <v>88</v>
      </c>
      <c r="C9" s="20" t="s">
        <v>89</v>
      </c>
      <c r="D9" s="20" t="s">
        <v>90</v>
      </c>
      <c r="E9" s="21" t="s">
        <v>91</v>
      </c>
      <c r="F9" s="22" t="s">
        <v>92</v>
      </c>
      <c r="G9" s="23" t="s">
        <v>93</v>
      </c>
      <c r="H9" s="27" t="s">
        <v>94</v>
      </c>
      <c r="I9" s="26" t="s">
        <v>111</v>
      </c>
      <c r="J9" s="26" t="s">
        <v>112</v>
      </c>
      <c r="K9" s="28" t="s">
        <v>95</v>
      </c>
      <c r="L9" s="30" t="s">
        <v>96</v>
      </c>
      <c r="M9" s="29" t="s">
        <v>97</v>
      </c>
      <c r="N9" s="29" t="s">
        <v>113</v>
      </c>
      <c r="O9" s="31" t="s">
        <v>98</v>
      </c>
      <c r="P9" s="33" t="s">
        <v>99</v>
      </c>
      <c r="Q9" s="32" t="s">
        <v>100</v>
      </c>
      <c r="R9" s="32" t="s">
        <v>101</v>
      </c>
      <c r="S9" s="32" t="s">
        <v>102</v>
      </c>
      <c r="T9" s="32" t="s">
        <v>103</v>
      </c>
      <c r="U9" s="32" t="s">
        <v>104</v>
      </c>
      <c r="V9" s="34" t="s">
        <v>105</v>
      </c>
    </row>
    <row r="10" spans="2:22" ht="67.5" customHeight="1" x14ac:dyDescent="0.25">
      <c r="B10" s="13"/>
      <c r="C10" s="2"/>
      <c r="D10" s="1"/>
      <c r="E10" s="14"/>
      <c r="F10" s="24"/>
      <c r="G10" s="14"/>
      <c r="H10" s="24"/>
      <c r="I10" s="1"/>
      <c r="J10" s="1"/>
      <c r="K10" s="14"/>
      <c r="L10" s="24"/>
      <c r="M10" s="1"/>
      <c r="N10" s="1"/>
      <c r="O10" s="14"/>
      <c r="P10" s="24"/>
      <c r="Q10" s="1"/>
      <c r="R10" s="1"/>
      <c r="S10" s="1"/>
      <c r="T10" s="1"/>
      <c r="U10" s="1"/>
      <c r="V10" s="14"/>
    </row>
    <row r="11" spans="2:22" ht="67.5" customHeight="1" x14ac:dyDescent="0.25">
      <c r="B11" s="13"/>
      <c r="C11" s="2"/>
      <c r="D11" s="1"/>
      <c r="E11" s="14"/>
      <c r="F11" s="24"/>
      <c r="G11" s="14"/>
      <c r="H11" s="24"/>
      <c r="I11" s="1"/>
      <c r="J11" s="1"/>
      <c r="K11" s="14"/>
      <c r="L11" s="24"/>
      <c r="M11" s="1"/>
      <c r="N11" s="1"/>
      <c r="O11" s="14"/>
      <c r="P11" s="24"/>
      <c r="Q11" s="1"/>
      <c r="R11" s="1"/>
      <c r="S11" s="1"/>
      <c r="T11" s="1"/>
      <c r="U11" s="1"/>
      <c r="V11" s="14"/>
    </row>
    <row r="12" spans="2:22" ht="67.5" customHeight="1" x14ac:dyDescent="0.25">
      <c r="B12" s="13"/>
      <c r="C12" s="2"/>
      <c r="D12" s="1"/>
      <c r="E12" s="14"/>
      <c r="F12" s="24"/>
      <c r="G12" s="14"/>
      <c r="H12" s="24"/>
      <c r="I12" s="1"/>
      <c r="J12" s="1"/>
      <c r="K12" s="14"/>
      <c r="L12" s="24"/>
      <c r="M12" s="1"/>
      <c r="N12" s="1"/>
      <c r="O12" s="14"/>
      <c r="P12" s="24"/>
      <c r="Q12" s="1"/>
      <c r="R12" s="1"/>
      <c r="S12" s="1"/>
      <c r="T12" s="1"/>
      <c r="U12" s="1"/>
      <c r="V12" s="14"/>
    </row>
    <row r="13" spans="2:22" ht="67.5" customHeight="1" thickBot="1" x14ac:dyDescent="0.3">
      <c r="B13" s="15"/>
      <c r="C13" s="16"/>
      <c r="D13" s="17"/>
      <c r="E13" s="18"/>
      <c r="F13" s="25"/>
      <c r="G13" s="18"/>
      <c r="H13" s="25"/>
      <c r="I13" s="17"/>
      <c r="J13" s="17"/>
      <c r="K13" s="18"/>
      <c r="L13" s="25"/>
      <c r="M13" s="17"/>
      <c r="N13" s="17"/>
      <c r="O13" s="18"/>
      <c r="P13" s="25"/>
      <c r="Q13" s="17"/>
      <c r="R13" s="17"/>
      <c r="S13" s="17"/>
      <c r="T13" s="17"/>
      <c r="U13" s="17"/>
      <c r="V13" s="18"/>
    </row>
  </sheetData>
  <mergeCells count="10">
    <mergeCell ref="C5:K5"/>
    <mergeCell ref="M2:V5"/>
    <mergeCell ref="L8:O8"/>
    <mergeCell ref="P8:V8"/>
    <mergeCell ref="B8:E8"/>
    <mergeCell ref="F8:G8"/>
    <mergeCell ref="H8:K8"/>
    <mergeCell ref="C2:K2"/>
    <mergeCell ref="C3:K3"/>
    <mergeCell ref="C4:K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5"/>
  <sheetViews>
    <sheetView showGridLines="0" topLeftCell="A7" zoomScale="90" zoomScaleNormal="90" workbookViewId="0">
      <selection activeCell="F10" sqref="F10"/>
    </sheetView>
  </sheetViews>
  <sheetFormatPr defaultRowHeight="15" x14ac:dyDescent="0.25"/>
  <cols>
    <col min="1" max="1" width="3.28515625" customWidth="1"/>
    <col min="2" max="2" width="31.28515625" customWidth="1"/>
    <col min="3" max="3" width="17.140625" customWidth="1"/>
    <col min="4" max="4" width="23.140625" customWidth="1"/>
    <col min="5" max="5" width="19.28515625" customWidth="1"/>
    <col min="6" max="6" width="15.5703125" customWidth="1"/>
    <col min="7" max="7" width="9.85546875" customWidth="1"/>
    <col min="8" max="8" width="11.85546875" customWidth="1"/>
    <col min="9" max="9" width="25.42578125" customWidth="1"/>
    <col min="10" max="10" width="13.85546875" customWidth="1"/>
    <col min="11" max="13" width="13" customWidth="1"/>
    <col min="14" max="14" width="17.7109375" customWidth="1"/>
    <col min="15" max="15" width="21.42578125" customWidth="1"/>
    <col min="16" max="22" width="20.42578125" customWidth="1"/>
  </cols>
  <sheetData>
    <row r="1" spans="2:22" ht="15.75" thickBot="1" x14ac:dyDescent="0.3"/>
    <row r="2" spans="2:22" ht="30" customHeight="1" x14ac:dyDescent="0.25">
      <c r="B2" s="35" t="s">
        <v>115</v>
      </c>
      <c r="C2" s="275" t="s">
        <v>182</v>
      </c>
      <c r="D2" s="276"/>
      <c r="E2" s="276"/>
      <c r="F2" s="276"/>
      <c r="G2" s="276"/>
      <c r="H2" s="276"/>
      <c r="I2" s="276"/>
      <c r="J2" s="276"/>
      <c r="K2" s="277"/>
      <c r="M2" s="246" t="s">
        <v>114</v>
      </c>
      <c r="N2" s="247"/>
      <c r="O2" s="247"/>
      <c r="P2" s="247"/>
      <c r="Q2" s="247"/>
      <c r="R2" s="247"/>
      <c r="S2" s="247"/>
      <c r="T2" s="247"/>
      <c r="U2" s="247"/>
      <c r="V2" s="248"/>
    </row>
    <row r="3" spans="2:22" ht="30" customHeight="1" x14ac:dyDescent="0.25">
      <c r="B3" s="36" t="s">
        <v>116</v>
      </c>
      <c r="C3" s="278" t="s">
        <v>183</v>
      </c>
      <c r="D3" s="279"/>
      <c r="E3" s="279"/>
      <c r="F3" s="279"/>
      <c r="G3" s="279"/>
      <c r="H3" s="279"/>
      <c r="I3" s="279"/>
      <c r="J3" s="279"/>
      <c r="K3" s="280"/>
      <c r="M3" s="249"/>
      <c r="N3" s="250"/>
      <c r="O3" s="250"/>
      <c r="P3" s="250"/>
      <c r="Q3" s="250"/>
      <c r="R3" s="250"/>
      <c r="S3" s="250"/>
      <c r="T3" s="250"/>
      <c r="U3" s="250"/>
      <c r="V3" s="251"/>
    </row>
    <row r="4" spans="2:22" ht="30" customHeight="1" x14ac:dyDescent="0.25">
      <c r="B4" s="36" t="s">
        <v>117</v>
      </c>
      <c r="C4" s="278" t="s">
        <v>184</v>
      </c>
      <c r="D4" s="279"/>
      <c r="E4" s="279"/>
      <c r="F4" s="279"/>
      <c r="G4" s="279"/>
      <c r="H4" s="279"/>
      <c r="I4" s="279"/>
      <c r="J4" s="279"/>
      <c r="K4" s="280"/>
      <c r="M4" s="249"/>
      <c r="N4" s="250"/>
      <c r="O4" s="250"/>
      <c r="P4" s="250"/>
      <c r="Q4" s="250"/>
      <c r="R4" s="250"/>
      <c r="S4" s="250"/>
      <c r="T4" s="250"/>
      <c r="U4" s="250"/>
      <c r="V4" s="251"/>
    </row>
    <row r="5" spans="2:22" ht="30" customHeight="1" thickBot="1" x14ac:dyDescent="0.3">
      <c r="B5" s="37" t="s">
        <v>118</v>
      </c>
      <c r="C5" s="281" t="s">
        <v>185</v>
      </c>
      <c r="D5" s="282"/>
      <c r="E5" s="282"/>
      <c r="F5" s="282"/>
      <c r="G5" s="282"/>
      <c r="H5" s="282"/>
      <c r="I5" s="282"/>
      <c r="J5" s="282"/>
      <c r="K5" s="283"/>
      <c r="M5" s="252"/>
      <c r="N5" s="253"/>
      <c r="O5" s="253"/>
      <c r="P5" s="253"/>
      <c r="Q5" s="253"/>
      <c r="R5" s="253"/>
      <c r="S5" s="253"/>
      <c r="T5" s="253"/>
      <c r="U5" s="253"/>
      <c r="V5" s="254"/>
    </row>
    <row r="7" spans="2:22" ht="15.75" thickBot="1" x14ac:dyDescent="0.3"/>
    <row r="8" spans="2:22" ht="30" customHeight="1" x14ac:dyDescent="0.25">
      <c r="B8" s="261" t="s">
        <v>109</v>
      </c>
      <c r="C8" s="262"/>
      <c r="D8" s="262"/>
      <c r="E8" s="263"/>
      <c r="F8" s="264" t="s">
        <v>108</v>
      </c>
      <c r="G8" s="265"/>
      <c r="H8" s="266" t="s">
        <v>107</v>
      </c>
      <c r="I8" s="267"/>
      <c r="J8" s="267"/>
      <c r="K8" s="268"/>
      <c r="L8" s="255" t="s">
        <v>106</v>
      </c>
      <c r="M8" s="256"/>
      <c r="N8" s="256"/>
      <c r="O8" s="257"/>
      <c r="P8" s="258" t="s">
        <v>110</v>
      </c>
      <c r="Q8" s="259"/>
      <c r="R8" s="259"/>
      <c r="S8" s="259"/>
      <c r="T8" s="259"/>
      <c r="U8" s="259"/>
      <c r="V8" s="260"/>
    </row>
    <row r="9" spans="2:22" ht="45" x14ac:dyDescent="0.25">
      <c r="B9" s="19" t="s">
        <v>88</v>
      </c>
      <c r="C9" s="20" t="s">
        <v>89</v>
      </c>
      <c r="D9" s="20" t="s">
        <v>90</v>
      </c>
      <c r="E9" s="21" t="s">
        <v>91</v>
      </c>
      <c r="F9" s="22" t="s">
        <v>92</v>
      </c>
      <c r="G9" s="23" t="s">
        <v>93</v>
      </c>
      <c r="H9" s="27" t="s">
        <v>94</v>
      </c>
      <c r="I9" s="26" t="s">
        <v>111</v>
      </c>
      <c r="J9" s="26" t="s">
        <v>112</v>
      </c>
      <c r="K9" s="28" t="s">
        <v>95</v>
      </c>
      <c r="L9" s="30" t="s">
        <v>96</v>
      </c>
      <c r="M9" s="29" t="s">
        <v>97</v>
      </c>
      <c r="N9" s="29" t="s">
        <v>113</v>
      </c>
      <c r="O9" s="31" t="s">
        <v>98</v>
      </c>
      <c r="P9" s="33" t="s">
        <v>99</v>
      </c>
      <c r="Q9" s="32" t="s">
        <v>100</v>
      </c>
      <c r="R9" s="32" t="s">
        <v>101</v>
      </c>
      <c r="S9" s="32" t="s">
        <v>102</v>
      </c>
      <c r="T9" s="32" t="s">
        <v>103</v>
      </c>
      <c r="U9" s="32" t="s">
        <v>104</v>
      </c>
      <c r="V9" s="34" t="s">
        <v>105</v>
      </c>
    </row>
    <row r="10" spans="2:22" ht="90" x14ac:dyDescent="0.25">
      <c r="B10" s="79" t="s">
        <v>125</v>
      </c>
      <c r="C10" s="77" t="s">
        <v>136</v>
      </c>
      <c r="D10" s="77" t="s">
        <v>139</v>
      </c>
      <c r="E10" s="78" t="s">
        <v>143</v>
      </c>
      <c r="F10" s="24">
        <v>8</v>
      </c>
      <c r="G10" s="14">
        <v>10</v>
      </c>
      <c r="H10" s="24">
        <f t="shared" ref="H10:H15" si="0">F10*G10</f>
        <v>80</v>
      </c>
      <c r="I10" s="2" t="s">
        <v>150</v>
      </c>
      <c r="J10" s="1">
        <v>0.8</v>
      </c>
      <c r="K10" s="14">
        <f>H10*J10</f>
        <v>64</v>
      </c>
      <c r="L10" s="95" t="s">
        <v>155</v>
      </c>
      <c r="M10" s="102" t="s">
        <v>156</v>
      </c>
      <c r="N10" s="1" t="s">
        <v>161</v>
      </c>
      <c r="O10" s="94" t="s">
        <v>151</v>
      </c>
      <c r="P10" s="13" t="s">
        <v>167</v>
      </c>
      <c r="Q10" s="2" t="s">
        <v>168</v>
      </c>
      <c r="R10" s="2" t="s">
        <v>177</v>
      </c>
      <c r="S10" s="2" t="s">
        <v>135</v>
      </c>
      <c r="T10" s="2" t="s">
        <v>178</v>
      </c>
      <c r="U10" s="2" t="s">
        <v>179</v>
      </c>
      <c r="V10" s="67" t="s">
        <v>180</v>
      </c>
    </row>
    <row r="11" spans="2:22" ht="75" x14ac:dyDescent="0.25">
      <c r="B11" s="76" t="s">
        <v>126</v>
      </c>
      <c r="C11" s="77" t="s">
        <v>136</v>
      </c>
      <c r="D11" s="77" t="s">
        <v>140</v>
      </c>
      <c r="E11" s="78" t="s">
        <v>144</v>
      </c>
      <c r="F11" s="24">
        <v>10</v>
      </c>
      <c r="G11" s="14">
        <v>8</v>
      </c>
      <c r="H11" s="24">
        <f t="shared" si="0"/>
        <v>80</v>
      </c>
      <c r="I11" s="2" t="s">
        <v>149</v>
      </c>
      <c r="J11" s="1">
        <v>0.4</v>
      </c>
      <c r="K11" s="14">
        <f>H11*J11</f>
        <v>32</v>
      </c>
      <c r="L11" s="95" t="s">
        <v>155</v>
      </c>
      <c r="M11" s="99" t="s">
        <v>158</v>
      </c>
      <c r="N11" s="1" t="s">
        <v>163</v>
      </c>
      <c r="O11" s="67" t="s">
        <v>162</v>
      </c>
      <c r="P11" s="13" t="s">
        <v>167</v>
      </c>
      <c r="Q11" s="2" t="s">
        <v>168</v>
      </c>
      <c r="R11" s="2" t="s">
        <v>173</v>
      </c>
      <c r="S11" s="2" t="s">
        <v>135</v>
      </c>
      <c r="T11" s="2" t="s">
        <v>174</v>
      </c>
      <c r="U11" s="2" t="s">
        <v>134</v>
      </c>
      <c r="V11" s="67" t="s">
        <v>175</v>
      </c>
    </row>
    <row r="12" spans="2:22" ht="98.25" customHeight="1" x14ac:dyDescent="0.25">
      <c r="B12" s="76" t="s">
        <v>127</v>
      </c>
      <c r="C12" s="77" t="s">
        <v>136</v>
      </c>
      <c r="D12" s="77" t="s">
        <v>141</v>
      </c>
      <c r="E12" s="78" t="s">
        <v>145</v>
      </c>
      <c r="F12" s="24">
        <v>5</v>
      </c>
      <c r="G12" s="14">
        <v>8</v>
      </c>
      <c r="H12" s="24">
        <f t="shared" si="0"/>
        <v>40</v>
      </c>
      <c r="I12" s="2" t="s">
        <v>152</v>
      </c>
      <c r="J12" s="1">
        <v>1</v>
      </c>
      <c r="K12" s="14">
        <f>H12*J12</f>
        <v>40</v>
      </c>
      <c r="L12" s="44" t="s">
        <v>156</v>
      </c>
      <c r="M12" s="102" t="s">
        <v>156</v>
      </c>
      <c r="N12" s="1" t="s">
        <v>164</v>
      </c>
      <c r="O12" s="67" t="s">
        <v>165</v>
      </c>
      <c r="P12" s="13" t="s">
        <v>167</v>
      </c>
      <c r="Q12" s="2" t="s">
        <v>168</v>
      </c>
      <c r="R12" s="2" t="s">
        <v>171</v>
      </c>
      <c r="S12" s="2" t="s">
        <v>135</v>
      </c>
      <c r="T12" s="2" t="s">
        <v>172</v>
      </c>
      <c r="U12" s="2" t="s">
        <v>134</v>
      </c>
      <c r="V12" s="67" t="s">
        <v>181</v>
      </c>
    </row>
    <row r="13" spans="2:22" ht="75.75" customHeight="1" x14ac:dyDescent="0.25">
      <c r="B13" s="79" t="s">
        <v>128</v>
      </c>
      <c r="C13" s="80" t="s">
        <v>137</v>
      </c>
      <c r="D13" s="77" t="s">
        <v>131</v>
      </c>
      <c r="E13" s="81" t="s">
        <v>146</v>
      </c>
      <c r="F13" s="74">
        <v>1</v>
      </c>
      <c r="G13" s="73">
        <v>8</v>
      </c>
      <c r="H13" s="24">
        <f t="shared" si="0"/>
        <v>8</v>
      </c>
      <c r="I13" s="2" t="s">
        <v>152</v>
      </c>
      <c r="J13" s="72">
        <v>1</v>
      </c>
      <c r="K13" s="14">
        <f>H13*J13</f>
        <v>8</v>
      </c>
      <c r="L13" s="96" t="s">
        <v>157</v>
      </c>
      <c r="M13" s="100" t="s">
        <v>157</v>
      </c>
      <c r="N13" s="72" t="s">
        <v>79</v>
      </c>
      <c r="O13" s="67" t="s">
        <v>166</v>
      </c>
      <c r="P13" s="13" t="s">
        <v>170</v>
      </c>
      <c r="Q13" s="2" t="s">
        <v>160</v>
      </c>
      <c r="R13" s="2" t="s">
        <v>160</v>
      </c>
      <c r="S13" s="2" t="s">
        <v>160</v>
      </c>
      <c r="T13" s="2" t="s">
        <v>160</v>
      </c>
      <c r="U13" s="2" t="s">
        <v>160</v>
      </c>
      <c r="V13" s="75" t="s">
        <v>160</v>
      </c>
    </row>
    <row r="14" spans="2:22" ht="132.75" customHeight="1" x14ac:dyDescent="0.25">
      <c r="B14" s="79" t="s">
        <v>129</v>
      </c>
      <c r="C14" s="80" t="s">
        <v>136</v>
      </c>
      <c r="D14" s="80" t="s">
        <v>142</v>
      </c>
      <c r="E14" s="81" t="s">
        <v>147</v>
      </c>
      <c r="F14" s="74">
        <v>2</v>
      </c>
      <c r="G14" s="73">
        <v>10</v>
      </c>
      <c r="H14" s="24">
        <f t="shared" si="0"/>
        <v>20</v>
      </c>
      <c r="I14" s="71" t="s">
        <v>159</v>
      </c>
      <c r="J14" s="72">
        <v>0.2</v>
      </c>
      <c r="K14" s="14">
        <f>H14*J14</f>
        <v>4</v>
      </c>
      <c r="L14" s="97" t="s">
        <v>158</v>
      </c>
      <c r="M14" s="100" t="s">
        <v>157</v>
      </c>
      <c r="N14" s="72" t="s">
        <v>79</v>
      </c>
      <c r="O14" s="67" t="s">
        <v>160</v>
      </c>
      <c r="P14" s="13" t="s">
        <v>170</v>
      </c>
      <c r="Q14" s="2" t="s">
        <v>160</v>
      </c>
      <c r="R14" s="2" t="s">
        <v>160</v>
      </c>
      <c r="S14" s="2" t="s">
        <v>160</v>
      </c>
      <c r="T14" s="2" t="s">
        <v>160</v>
      </c>
      <c r="U14" s="2" t="s">
        <v>160</v>
      </c>
      <c r="V14" s="75" t="s">
        <v>160</v>
      </c>
    </row>
    <row r="15" spans="2:22" ht="90" customHeight="1" thickBot="1" x14ac:dyDescent="0.3">
      <c r="B15" s="82" t="s">
        <v>130</v>
      </c>
      <c r="C15" s="83" t="s">
        <v>138</v>
      </c>
      <c r="D15" s="83" t="s">
        <v>132</v>
      </c>
      <c r="E15" s="84" t="s">
        <v>148</v>
      </c>
      <c r="F15" s="25">
        <v>5</v>
      </c>
      <c r="G15" s="18">
        <v>5</v>
      </c>
      <c r="H15" s="25">
        <f t="shared" si="0"/>
        <v>25</v>
      </c>
      <c r="I15" s="16" t="s">
        <v>153</v>
      </c>
      <c r="J15" s="17">
        <v>1</v>
      </c>
      <c r="K15" s="18">
        <f>J15*H15</f>
        <v>25</v>
      </c>
      <c r="L15" s="98" t="s">
        <v>158</v>
      </c>
      <c r="M15" s="101" t="s">
        <v>158</v>
      </c>
      <c r="N15" s="17" t="s">
        <v>163</v>
      </c>
      <c r="O15" s="18" t="s">
        <v>154</v>
      </c>
      <c r="P15" s="15" t="s">
        <v>167</v>
      </c>
      <c r="Q15" s="16" t="s">
        <v>168</v>
      </c>
      <c r="R15" s="16" t="s">
        <v>133</v>
      </c>
      <c r="S15" s="16" t="s">
        <v>135</v>
      </c>
      <c r="T15" s="16" t="s">
        <v>176</v>
      </c>
      <c r="U15" s="16" t="s">
        <v>134</v>
      </c>
      <c r="V15" s="69" t="s">
        <v>169</v>
      </c>
    </row>
  </sheetData>
  <mergeCells count="10">
    <mergeCell ref="C2:K2"/>
    <mergeCell ref="M2:V5"/>
    <mergeCell ref="C3:K3"/>
    <mergeCell ref="C4:K4"/>
    <mergeCell ref="C5:K5"/>
    <mergeCell ref="B8:E8"/>
    <mergeCell ref="F8:G8"/>
    <mergeCell ref="H8:K8"/>
    <mergeCell ref="L8:O8"/>
    <mergeCell ref="P8:V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5"/>
  <sheetViews>
    <sheetView showGridLines="0" view="pageBreakPreview" topLeftCell="D1" zoomScale="60" zoomScaleNormal="90" workbookViewId="0">
      <selection activeCell="F10" sqref="F10"/>
    </sheetView>
  </sheetViews>
  <sheetFormatPr defaultRowHeight="15" x14ac:dyDescent="0.25"/>
  <cols>
    <col min="1" max="1" width="3.28515625" customWidth="1"/>
    <col min="2" max="2" width="31.28515625" customWidth="1"/>
    <col min="3" max="3" width="17.140625" customWidth="1"/>
    <col min="4" max="4" width="23.140625" customWidth="1"/>
    <col min="5" max="5" width="19.28515625" customWidth="1"/>
    <col min="6" max="6" width="15.5703125" customWidth="1"/>
    <col min="7" max="7" width="9.85546875" customWidth="1"/>
    <col min="8" max="8" width="11.85546875" customWidth="1"/>
    <col min="9" max="9" width="25.42578125" customWidth="1"/>
    <col min="10" max="10" width="13.85546875" customWidth="1"/>
    <col min="11" max="13" width="13" customWidth="1"/>
    <col min="14" max="14" width="17.7109375" customWidth="1"/>
    <col min="15" max="15" width="21.42578125" customWidth="1"/>
    <col min="16" max="22" width="20.42578125" customWidth="1"/>
  </cols>
  <sheetData>
    <row r="1" spans="2:22" ht="15.75" thickBot="1" x14ac:dyDescent="0.3"/>
    <row r="2" spans="2:22" ht="30" customHeight="1" x14ac:dyDescent="0.25">
      <c r="B2" s="35" t="s">
        <v>115</v>
      </c>
      <c r="C2" s="275" t="s">
        <v>182</v>
      </c>
      <c r="D2" s="276"/>
      <c r="E2" s="276"/>
      <c r="F2" s="276"/>
      <c r="G2" s="276"/>
      <c r="H2" s="276"/>
      <c r="I2" s="276"/>
      <c r="J2" s="276"/>
      <c r="K2" s="277"/>
      <c r="M2" s="246" t="s">
        <v>114</v>
      </c>
      <c r="N2" s="247"/>
      <c r="O2" s="247"/>
      <c r="P2" s="247"/>
      <c r="Q2" s="247"/>
      <c r="R2" s="247"/>
      <c r="S2" s="247"/>
      <c r="T2" s="247"/>
      <c r="U2" s="247"/>
      <c r="V2" s="248"/>
    </row>
    <row r="3" spans="2:22" ht="30" customHeight="1" x14ac:dyDescent="0.25">
      <c r="B3" s="36" t="s">
        <v>116</v>
      </c>
      <c r="C3" s="278" t="s">
        <v>183</v>
      </c>
      <c r="D3" s="279"/>
      <c r="E3" s="279"/>
      <c r="F3" s="279"/>
      <c r="G3" s="279"/>
      <c r="H3" s="279"/>
      <c r="I3" s="279"/>
      <c r="J3" s="279"/>
      <c r="K3" s="280"/>
      <c r="M3" s="249"/>
      <c r="N3" s="250"/>
      <c r="O3" s="250"/>
      <c r="P3" s="250"/>
      <c r="Q3" s="250"/>
      <c r="R3" s="250"/>
      <c r="S3" s="250"/>
      <c r="T3" s="250"/>
      <c r="U3" s="250"/>
      <c r="V3" s="251"/>
    </row>
    <row r="4" spans="2:22" ht="30" customHeight="1" x14ac:dyDescent="0.25">
      <c r="B4" s="36" t="s">
        <v>117</v>
      </c>
      <c r="C4" s="278" t="s">
        <v>184</v>
      </c>
      <c r="D4" s="279"/>
      <c r="E4" s="279"/>
      <c r="F4" s="279"/>
      <c r="G4" s="279"/>
      <c r="H4" s="279"/>
      <c r="I4" s="279"/>
      <c r="J4" s="279"/>
      <c r="K4" s="280"/>
      <c r="M4" s="249"/>
      <c r="N4" s="250"/>
      <c r="O4" s="250"/>
      <c r="P4" s="250"/>
      <c r="Q4" s="250"/>
      <c r="R4" s="250"/>
      <c r="S4" s="250"/>
      <c r="T4" s="250"/>
      <c r="U4" s="250"/>
      <c r="V4" s="251"/>
    </row>
    <row r="5" spans="2:22" ht="30" customHeight="1" thickBot="1" x14ac:dyDescent="0.3">
      <c r="B5" s="37" t="s">
        <v>118</v>
      </c>
      <c r="C5" s="281" t="s">
        <v>185</v>
      </c>
      <c r="D5" s="282"/>
      <c r="E5" s="282"/>
      <c r="F5" s="282"/>
      <c r="G5" s="282"/>
      <c r="H5" s="282"/>
      <c r="I5" s="282"/>
      <c r="J5" s="282"/>
      <c r="K5" s="283"/>
      <c r="M5" s="252"/>
      <c r="N5" s="253"/>
      <c r="O5" s="253"/>
      <c r="P5" s="253"/>
      <c r="Q5" s="253"/>
      <c r="R5" s="253"/>
      <c r="S5" s="253"/>
      <c r="T5" s="253"/>
      <c r="U5" s="253"/>
      <c r="V5" s="254"/>
    </row>
    <row r="7" spans="2:22" ht="15.75" thickBot="1" x14ac:dyDescent="0.3"/>
    <row r="8" spans="2:22" ht="30" customHeight="1" x14ac:dyDescent="0.25">
      <c r="B8" s="261" t="s">
        <v>109</v>
      </c>
      <c r="C8" s="262"/>
      <c r="D8" s="262"/>
      <c r="E8" s="263"/>
      <c r="F8" s="264" t="s">
        <v>108</v>
      </c>
      <c r="G8" s="265"/>
      <c r="H8" s="266" t="s">
        <v>107</v>
      </c>
      <c r="I8" s="267"/>
      <c r="J8" s="267"/>
      <c r="K8" s="268"/>
      <c r="L8" s="255" t="s">
        <v>106</v>
      </c>
      <c r="M8" s="256"/>
      <c r="N8" s="256"/>
      <c r="O8" s="257"/>
      <c r="P8" s="258" t="s">
        <v>110</v>
      </c>
      <c r="Q8" s="259"/>
      <c r="R8" s="259"/>
      <c r="S8" s="259"/>
      <c r="T8" s="259"/>
      <c r="U8" s="259"/>
      <c r="V8" s="260"/>
    </row>
    <row r="9" spans="2:22" ht="45" x14ac:dyDescent="0.25">
      <c r="B9" s="19" t="s">
        <v>88</v>
      </c>
      <c r="C9" s="20" t="s">
        <v>89</v>
      </c>
      <c r="D9" s="20" t="s">
        <v>90</v>
      </c>
      <c r="E9" s="21" t="s">
        <v>91</v>
      </c>
      <c r="F9" s="22" t="s">
        <v>92</v>
      </c>
      <c r="G9" s="23" t="s">
        <v>93</v>
      </c>
      <c r="H9" s="27" t="s">
        <v>94</v>
      </c>
      <c r="I9" s="26" t="s">
        <v>111</v>
      </c>
      <c r="J9" s="26" t="s">
        <v>112</v>
      </c>
      <c r="K9" s="28" t="s">
        <v>95</v>
      </c>
      <c r="L9" s="30" t="s">
        <v>96</v>
      </c>
      <c r="M9" s="29" t="s">
        <v>97</v>
      </c>
      <c r="N9" s="29" t="s">
        <v>113</v>
      </c>
      <c r="O9" s="31" t="s">
        <v>98</v>
      </c>
      <c r="P9" s="33" t="s">
        <v>99</v>
      </c>
      <c r="Q9" s="32" t="s">
        <v>100</v>
      </c>
      <c r="R9" s="32" t="s">
        <v>101</v>
      </c>
      <c r="S9" s="32" t="s">
        <v>102</v>
      </c>
      <c r="T9" s="32" t="s">
        <v>103</v>
      </c>
      <c r="U9" s="32" t="s">
        <v>104</v>
      </c>
      <c r="V9" s="34" t="s">
        <v>105</v>
      </c>
    </row>
    <row r="10" spans="2:22" ht="90" x14ac:dyDescent="0.25">
      <c r="B10" s="79" t="s">
        <v>125</v>
      </c>
      <c r="C10" s="77" t="s">
        <v>136</v>
      </c>
      <c r="D10" s="77" t="s">
        <v>139</v>
      </c>
      <c r="E10" s="78" t="s">
        <v>143</v>
      </c>
      <c r="F10" s="24">
        <v>8</v>
      </c>
      <c r="G10" s="14">
        <v>10</v>
      </c>
      <c r="H10" s="24">
        <f t="shared" ref="H10:H15" si="0">F10*G10</f>
        <v>80</v>
      </c>
      <c r="I10" s="2" t="s">
        <v>150</v>
      </c>
      <c r="J10" s="1">
        <v>0.8</v>
      </c>
      <c r="K10" s="14">
        <f>H10*J10</f>
        <v>64</v>
      </c>
      <c r="L10" s="95" t="s">
        <v>155</v>
      </c>
      <c r="M10" s="102" t="s">
        <v>156</v>
      </c>
      <c r="N10" s="1" t="s">
        <v>161</v>
      </c>
      <c r="O10" s="94" t="s">
        <v>151</v>
      </c>
      <c r="P10" s="13" t="s">
        <v>167</v>
      </c>
      <c r="Q10" s="2" t="s">
        <v>168</v>
      </c>
      <c r="R10" s="2" t="s">
        <v>177</v>
      </c>
      <c r="S10" s="2" t="s">
        <v>135</v>
      </c>
      <c r="T10" s="2" t="s">
        <v>178</v>
      </c>
      <c r="U10" s="2" t="s">
        <v>179</v>
      </c>
      <c r="V10" s="67" t="s">
        <v>180</v>
      </c>
    </row>
    <row r="11" spans="2:22" ht="75" x14ac:dyDescent="0.25">
      <c r="B11" s="76" t="s">
        <v>126</v>
      </c>
      <c r="C11" s="77" t="s">
        <v>136</v>
      </c>
      <c r="D11" s="77" t="s">
        <v>140</v>
      </c>
      <c r="E11" s="78" t="s">
        <v>144</v>
      </c>
      <c r="F11" s="24">
        <v>10</v>
      </c>
      <c r="G11" s="14">
        <v>8</v>
      </c>
      <c r="H11" s="24">
        <f t="shared" si="0"/>
        <v>80</v>
      </c>
      <c r="I11" s="2" t="s">
        <v>149</v>
      </c>
      <c r="J11" s="1">
        <v>0.4</v>
      </c>
      <c r="K11" s="14">
        <f>H11*J11</f>
        <v>32</v>
      </c>
      <c r="L11" s="95" t="s">
        <v>155</v>
      </c>
      <c r="M11" s="99" t="s">
        <v>158</v>
      </c>
      <c r="N11" s="1" t="s">
        <v>163</v>
      </c>
      <c r="O11" s="67" t="s">
        <v>162</v>
      </c>
      <c r="P11" s="13" t="s">
        <v>167</v>
      </c>
      <c r="Q11" s="2" t="s">
        <v>168</v>
      </c>
      <c r="R11" s="2" t="s">
        <v>173</v>
      </c>
      <c r="S11" s="2" t="s">
        <v>135</v>
      </c>
      <c r="T11" s="2" t="s">
        <v>174</v>
      </c>
      <c r="U11" s="2" t="s">
        <v>134</v>
      </c>
      <c r="V11" s="67" t="s">
        <v>175</v>
      </c>
    </row>
    <row r="12" spans="2:22" ht="98.25" customHeight="1" x14ac:dyDescent="0.25">
      <c r="B12" s="76" t="s">
        <v>127</v>
      </c>
      <c r="C12" s="77" t="s">
        <v>136</v>
      </c>
      <c r="D12" s="77" t="s">
        <v>141</v>
      </c>
      <c r="E12" s="78" t="s">
        <v>145</v>
      </c>
      <c r="F12" s="24">
        <v>5</v>
      </c>
      <c r="G12" s="14">
        <v>8</v>
      </c>
      <c r="H12" s="24">
        <f t="shared" si="0"/>
        <v>40</v>
      </c>
      <c r="I12" s="2" t="s">
        <v>152</v>
      </c>
      <c r="J12" s="1">
        <v>1</v>
      </c>
      <c r="K12" s="14">
        <f>H12*J12</f>
        <v>40</v>
      </c>
      <c r="L12" s="44" t="s">
        <v>156</v>
      </c>
      <c r="M12" s="102" t="s">
        <v>156</v>
      </c>
      <c r="N12" s="1" t="s">
        <v>164</v>
      </c>
      <c r="O12" s="67" t="s">
        <v>165</v>
      </c>
      <c r="P12" s="13" t="s">
        <v>167</v>
      </c>
      <c r="Q12" s="2" t="s">
        <v>168</v>
      </c>
      <c r="R12" s="2" t="s">
        <v>171</v>
      </c>
      <c r="S12" s="2" t="s">
        <v>135</v>
      </c>
      <c r="T12" s="2" t="s">
        <v>172</v>
      </c>
      <c r="U12" s="2" t="s">
        <v>134</v>
      </c>
      <c r="V12" s="67" t="s">
        <v>181</v>
      </c>
    </row>
    <row r="13" spans="2:22" ht="75.75" customHeight="1" x14ac:dyDescent="0.25">
      <c r="B13" s="79" t="s">
        <v>128</v>
      </c>
      <c r="C13" s="80" t="s">
        <v>137</v>
      </c>
      <c r="D13" s="77" t="s">
        <v>131</v>
      </c>
      <c r="E13" s="81" t="s">
        <v>146</v>
      </c>
      <c r="F13" s="74">
        <v>1</v>
      </c>
      <c r="G13" s="73">
        <v>8</v>
      </c>
      <c r="H13" s="24">
        <f t="shared" si="0"/>
        <v>8</v>
      </c>
      <c r="I13" s="2" t="s">
        <v>152</v>
      </c>
      <c r="J13" s="72">
        <v>1</v>
      </c>
      <c r="K13" s="14">
        <f>H13*J13</f>
        <v>8</v>
      </c>
      <c r="L13" s="96" t="s">
        <v>157</v>
      </c>
      <c r="M13" s="100" t="s">
        <v>157</v>
      </c>
      <c r="N13" s="72" t="s">
        <v>79</v>
      </c>
      <c r="O13" s="67" t="s">
        <v>166</v>
      </c>
      <c r="P13" s="13" t="s">
        <v>170</v>
      </c>
      <c r="Q13" s="2" t="s">
        <v>160</v>
      </c>
      <c r="R13" s="2" t="s">
        <v>160</v>
      </c>
      <c r="S13" s="2" t="s">
        <v>160</v>
      </c>
      <c r="T13" s="2" t="s">
        <v>160</v>
      </c>
      <c r="U13" s="2" t="s">
        <v>160</v>
      </c>
      <c r="V13" s="75" t="s">
        <v>160</v>
      </c>
    </row>
    <row r="14" spans="2:22" ht="132.75" customHeight="1" x14ac:dyDescent="0.25">
      <c r="B14" s="79" t="s">
        <v>129</v>
      </c>
      <c r="C14" s="80" t="s">
        <v>136</v>
      </c>
      <c r="D14" s="80" t="s">
        <v>142</v>
      </c>
      <c r="E14" s="81" t="s">
        <v>147</v>
      </c>
      <c r="F14" s="74">
        <v>2</v>
      </c>
      <c r="G14" s="73">
        <v>10</v>
      </c>
      <c r="H14" s="24">
        <f t="shared" si="0"/>
        <v>20</v>
      </c>
      <c r="I14" s="71" t="s">
        <v>159</v>
      </c>
      <c r="J14" s="72">
        <v>0.2</v>
      </c>
      <c r="K14" s="14">
        <f>H14*J14</f>
        <v>4</v>
      </c>
      <c r="L14" s="97" t="s">
        <v>158</v>
      </c>
      <c r="M14" s="100" t="s">
        <v>157</v>
      </c>
      <c r="N14" s="72" t="s">
        <v>79</v>
      </c>
      <c r="O14" s="67" t="s">
        <v>160</v>
      </c>
      <c r="P14" s="13" t="s">
        <v>170</v>
      </c>
      <c r="Q14" s="2" t="s">
        <v>160</v>
      </c>
      <c r="R14" s="2" t="s">
        <v>160</v>
      </c>
      <c r="S14" s="2" t="s">
        <v>160</v>
      </c>
      <c r="T14" s="2" t="s">
        <v>160</v>
      </c>
      <c r="U14" s="2" t="s">
        <v>160</v>
      </c>
      <c r="V14" s="75" t="s">
        <v>160</v>
      </c>
    </row>
    <row r="15" spans="2:22" ht="90" customHeight="1" thickBot="1" x14ac:dyDescent="0.3">
      <c r="B15" s="82" t="s">
        <v>130</v>
      </c>
      <c r="C15" s="83" t="s">
        <v>138</v>
      </c>
      <c r="D15" s="83" t="s">
        <v>132</v>
      </c>
      <c r="E15" s="84" t="s">
        <v>148</v>
      </c>
      <c r="F15" s="25">
        <v>5</v>
      </c>
      <c r="G15" s="18">
        <v>5</v>
      </c>
      <c r="H15" s="25">
        <f t="shared" si="0"/>
        <v>25</v>
      </c>
      <c r="I15" s="16" t="s">
        <v>153</v>
      </c>
      <c r="J15" s="17">
        <v>1</v>
      </c>
      <c r="K15" s="18">
        <f>J15*H15</f>
        <v>25</v>
      </c>
      <c r="L15" s="98" t="s">
        <v>158</v>
      </c>
      <c r="M15" s="101" t="s">
        <v>158</v>
      </c>
      <c r="N15" s="17" t="s">
        <v>163</v>
      </c>
      <c r="O15" s="18" t="s">
        <v>154</v>
      </c>
      <c r="P15" s="15" t="s">
        <v>167</v>
      </c>
      <c r="Q15" s="16" t="s">
        <v>168</v>
      </c>
      <c r="R15" s="16" t="s">
        <v>133</v>
      </c>
      <c r="S15" s="16" t="s">
        <v>135</v>
      </c>
      <c r="T15" s="16" t="s">
        <v>176</v>
      </c>
      <c r="U15" s="16" t="s">
        <v>134</v>
      </c>
      <c r="V15" s="69" t="s">
        <v>169</v>
      </c>
    </row>
  </sheetData>
  <mergeCells count="10">
    <mergeCell ref="B8:E8"/>
    <mergeCell ref="F8:G8"/>
    <mergeCell ref="H8:K8"/>
    <mergeCell ref="L8:O8"/>
    <mergeCell ref="P8:V8"/>
    <mergeCell ref="C2:K2"/>
    <mergeCell ref="M2:V5"/>
    <mergeCell ref="C3:K3"/>
    <mergeCell ref="C4:K4"/>
    <mergeCell ref="C5:K5"/>
  </mergeCells>
  <pageMargins left="0.511811024" right="0.511811024" top="0.78740157499999996" bottom="0.78740157499999996" header="0.31496062000000002" footer="0.31496062000000002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22</vt:i4>
      </vt:variant>
      <vt:variant>
        <vt:lpstr>Intervalos nomeados</vt:lpstr>
      </vt:variant>
      <vt:variant>
        <vt:i4>7</vt:i4>
      </vt:variant>
    </vt:vector>
  </HeadingPairs>
  <TitlesOfParts>
    <vt:vector size="29" baseType="lpstr">
      <vt:lpstr>Plan1</vt:lpstr>
      <vt:lpstr>Plan1 (2)</vt:lpstr>
      <vt:lpstr>Plan1 (3)</vt:lpstr>
      <vt:lpstr>Plan1 (5)</vt:lpstr>
      <vt:lpstr>Plan1 (4)</vt:lpstr>
      <vt:lpstr>Plan1 (6)</vt:lpstr>
      <vt:lpstr>Planilha</vt:lpstr>
      <vt:lpstr>Planilha (2)</vt:lpstr>
      <vt:lpstr>Gabarito</vt:lpstr>
      <vt:lpstr>Gabarito para acompanhar</vt:lpstr>
      <vt:lpstr>Gabarito (1)</vt:lpstr>
      <vt:lpstr>Plano de Gestão de Riscos</vt:lpstr>
      <vt:lpstr>Gabarito pra acompanhar (2)</vt:lpstr>
      <vt:lpstr>Gabarito pra acompanhar (3)</vt:lpstr>
      <vt:lpstr>Gabarito pra acompanhar (4)</vt:lpstr>
      <vt:lpstr>Objetivos Estratégicos</vt:lpstr>
      <vt:lpstr>Matriz Probabilidade Impacto</vt:lpstr>
      <vt:lpstr>Matriz Nível de Risco</vt:lpstr>
      <vt:lpstr>Matriz probabilidade X impacto</vt:lpstr>
      <vt:lpstr>Priorização</vt:lpstr>
      <vt:lpstr>Plano de Gestão de Riscos (2)</vt:lpstr>
      <vt:lpstr>Escala Probabilidade e Impacto</vt:lpstr>
      <vt:lpstr>Gabarito!Area_de_impressao</vt:lpstr>
      <vt:lpstr>'Gabarito (1)'!Area_de_impressao</vt:lpstr>
      <vt:lpstr>'Gabarito pra acompanhar (2)'!Area_de_impressao</vt:lpstr>
      <vt:lpstr>'Gabarito pra acompanhar (3)'!Area_de_impressao</vt:lpstr>
      <vt:lpstr>'Gabarito pra acompanhar (4)'!Area_de_impressao</vt:lpstr>
      <vt:lpstr>'Plano de Gestão de Riscos'!Area_de_impressao</vt:lpstr>
      <vt:lpstr>'Plano de Gestão de Riscos (2)'!Area_de_impressao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2023-08-03T11:35:55Z</dcterms:modified>
</cp:coreProperties>
</file>