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5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definedNames>
    <definedName name="_xlnm.Print_Area" localSheetId="0">'Planilha de Gestão de Riscos'!$B$2:$W$20</definedName>
    <definedName name="_xlnm.Print_Area" localSheetId="5">'Resumo da Gestão de Risco'!$B$2:$H$14</definedName>
  </definedNames>
  <calcPr calcId="152511"/>
</workbook>
</file>

<file path=xl/calcChain.xml><?xml version="1.0" encoding="utf-8"?>
<calcChain xmlns="http://schemas.openxmlformats.org/spreadsheetml/2006/main">
  <c r="E8" i="28" l="1"/>
  <c r="E9" i="28"/>
  <c r="E10" i="28"/>
  <c r="E11" i="28"/>
  <c r="E12" i="28"/>
  <c r="E13" i="28"/>
  <c r="E14" i="28"/>
  <c r="E15" i="28"/>
  <c r="E16" i="28"/>
  <c r="E17" i="28"/>
  <c r="E7" i="28"/>
  <c r="L11" i="17"/>
  <c r="L12" i="17"/>
  <c r="L13" i="17"/>
  <c r="L14" i="17"/>
  <c r="L15" i="17"/>
  <c r="L16" i="17"/>
  <c r="L17" i="17"/>
  <c r="L18" i="17"/>
  <c r="L19" i="17"/>
  <c r="L20" i="17"/>
  <c r="H11" i="28"/>
  <c r="H8" i="28"/>
  <c r="H9" i="28"/>
  <c r="H10" i="28"/>
  <c r="H14" i="28"/>
  <c r="G8" i="28"/>
  <c r="G9" i="28"/>
  <c r="G10" i="28"/>
  <c r="G11" i="28"/>
  <c r="G12" i="28"/>
  <c r="G13" i="28"/>
  <c r="G14" i="28"/>
  <c r="G15" i="28"/>
  <c r="G16" i="28"/>
  <c r="G17" i="28"/>
  <c r="F8" i="28"/>
  <c r="F9" i="28"/>
  <c r="F10" i="28"/>
  <c r="F11" i="28"/>
  <c r="D8" i="28"/>
  <c r="D9" i="28"/>
  <c r="D10" i="28"/>
  <c r="D11" i="28"/>
  <c r="D12" i="28"/>
  <c r="D13" i="28"/>
  <c r="D14" i="28"/>
  <c r="D15" i="28"/>
  <c r="D16" i="28"/>
  <c r="D17" i="28"/>
  <c r="C8" i="28"/>
  <c r="C9" i="28"/>
  <c r="C10" i="28"/>
  <c r="C11" i="28"/>
  <c r="C12" i="28"/>
  <c r="C13" i="28"/>
  <c r="C14" i="28"/>
  <c r="C15" i="28"/>
  <c r="C16" i="28"/>
  <c r="C17" i="28"/>
  <c r="K12" i="17" l="1"/>
  <c r="I12" i="17"/>
  <c r="K11" i="17"/>
  <c r="I11" i="17"/>
  <c r="M11" i="17" s="1"/>
  <c r="N11" i="17" s="1"/>
  <c r="M12" i="17" l="1"/>
  <c r="N12" i="17" s="1"/>
  <c r="H7" i="28"/>
  <c r="G7" i="28"/>
  <c r="F7" i="28"/>
  <c r="D7" i="28"/>
  <c r="C7" i="28"/>
  <c r="B4" i="28" l="1"/>
  <c r="B3" i="28"/>
  <c r="B2" i="28"/>
  <c r="H5" i="28"/>
  <c r="G5" i="28"/>
  <c r="F5" i="28"/>
  <c r="E5" i="28"/>
  <c r="D5" i="28"/>
  <c r="C5" i="28"/>
  <c r="B5" i="28"/>
  <c r="K13" i="17"/>
  <c r="I13" i="17"/>
  <c r="M13" i="17" l="1"/>
  <c r="K20" i="17"/>
  <c r="I20" i="17"/>
  <c r="K19" i="17"/>
  <c r="I19" i="17"/>
  <c r="K18" i="17"/>
  <c r="I18" i="17"/>
  <c r="K17" i="17"/>
  <c r="I17" i="17"/>
  <c r="K16" i="17"/>
  <c r="I16" i="17"/>
  <c r="K15" i="17"/>
  <c r="I15" i="17"/>
  <c r="M16" i="17" l="1"/>
  <c r="T16" i="17" s="1"/>
  <c r="F13" i="28" s="1"/>
  <c r="M18" i="17"/>
  <c r="M20" i="17"/>
  <c r="M17" i="17"/>
  <c r="M19" i="17"/>
  <c r="T19" i="17" s="1"/>
  <c r="F16" i="28" s="1"/>
  <c r="M15" i="17"/>
  <c r="T15" i="17" s="1"/>
  <c r="F12" i="28" s="1"/>
  <c r="N13" i="17"/>
  <c r="N17" i="17" l="1"/>
  <c r="T17" i="17"/>
  <c r="F14" i="28" s="1"/>
  <c r="N16" i="17"/>
  <c r="T20" i="17"/>
  <c r="F17" i="28" s="1"/>
  <c r="T18" i="17"/>
  <c r="V16" i="17"/>
  <c r="H13" i="28" s="1"/>
  <c r="N20" i="17"/>
  <c r="N18" i="17"/>
  <c r="N19" i="17"/>
  <c r="N15" i="17"/>
  <c r="V19" i="17"/>
  <c r="H16" i="28" s="1"/>
  <c r="V15" i="17"/>
  <c r="H12" i="28" s="1"/>
  <c r="K14" i="17"/>
  <c r="I14" i="17"/>
  <c r="K10" i="17"/>
  <c r="I10" i="17"/>
  <c r="V18" i="17" l="1"/>
  <c r="H15" i="28" s="1"/>
  <c r="F15" i="28"/>
  <c r="V20" i="17"/>
  <c r="H17" i="28" s="1"/>
  <c r="M14" i="17"/>
  <c r="M10" i="17"/>
  <c r="L10" i="17" s="1"/>
  <c r="N14" i="17" l="1"/>
  <c r="N10" i="17"/>
</calcChain>
</file>

<file path=xl/comments1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12"/>
            <color indexed="81"/>
            <rFont val="Tahoma"/>
            <family val="2"/>
          </rPr>
          <t xml:space="preserve">Deve seguir o passo a passo da etapa de identificação do risco descrita no Manual de Gestão de Riscos da UFPA, disponível em https://proplan.ufpa.br/images/conteudo/proplan/digest/Manual-de-Gesto-de-Riscos-Organizacionais-da-UFPA.pdf
</t>
        </r>
      </text>
    </comment>
    <comment ref="H7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avaliação do risco descrito no Manual.
Os campos com tarja preta são de preenchimento automático.</t>
        </r>
      </text>
    </comment>
    <comment ref="O7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tratamento de risco descrito no Manual de Gestão de Riscos da UFPA, disponível em https://proplan.ufpa.br/images/conteudo/proplan/digest/Manual-de-Gesto-de-Riscos-Organizacionais-da-UFPA.pdf</t>
        </r>
      </text>
    </comment>
    <comment ref="W7" authorId="0" shapeId="0">
      <text>
        <r>
          <rPr>
            <b/>
            <sz val="12"/>
            <color indexed="81"/>
            <rFont val="Tahoma"/>
            <family val="2"/>
          </rPr>
          <t>Deve seguir as orientações da etapa de comunicação e tratamento do risco descritas no Manual de Gestão de Riscos da UFPA, disponível em https://proplan.ufpa.br/images/conteudo/proplan/digest/Manual-de-Gesto-de-Riscos-Organizacionais-da-UFPA.pdf</t>
        </r>
      </text>
    </comment>
    <comment ref="B8" authorId="0" shapeId="0">
      <text>
        <r>
          <rPr>
            <b/>
            <sz val="12"/>
            <color indexed="81"/>
            <rFont val="Tahoma"/>
            <family val="2"/>
          </rPr>
          <t>Sequência de riscos para referência.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12"/>
            <color indexed="81"/>
            <rFont val="Tahoma"/>
            <family val="2"/>
          </rPr>
          <t xml:space="preserve">Informar onde será aplicada a gestão de riscos (processo, iniciativa, projeto, ação, atividade, objetivo, plano, etc...). 
Um mesmo objeto de risco pode estar associado a vários riscos diferentes.
No caso de riscos diferentes associados a um mesmo objeto de risco, a descrição do objeto será padrão, a fim de permitir o uso de filtros de seleção.
</t>
        </r>
      </text>
    </comment>
    <comment ref="D8" authorId="0" shapeId="0">
      <text>
        <r>
          <rPr>
            <b/>
            <sz val="12"/>
            <color indexed="81"/>
            <rFont val="Tahoma"/>
            <family val="2"/>
          </rPr>
          <t xml:space="preserve">Informar a subunidade que está executando o processo de gestão de riscos associado ao objeto analisado.
</t>
        </r>
      </text>
    </comment>
    <comment ref="E8" authorId="0" shapeId="0">
      <text>
        <r>
          <rPr>
            <b/>
            <sz val="12"/>
            <color indexed="81"/>
            <rFont val="Tahoma"/>
            <family val="2"/>
          </rPr>
          <t xml:space="preserve">RISCO É UM EVENTO QUE PODE IMPACTAR NEGATIVAMENTE O OBJETO ANALISADO.
Dica: Qual evento pode EVITAR, ATRASAR ou PREJUDICAR a execução do objeto de risco?
Descrever o risco associado ao objeto de risco analisado. 
Deverá ser preenchido um risco por célula do Excel.
Dica: Devido a &lt;causa&gt;, poderá acontecer o &lt;risco&gt;, o que poderá levar a
&lt;consequência&gt; impactando no &lt;objeto analisado&gt;.
</t>
        </r>
        <r>
          <rPr>
            <sz val="12"/>
            <color indexed="81"/>
            <rFont val="Tahoma"/>
            <family val="2"/>
          </rPr>
          <t>Exemplo: Devido ao &lt;desconhecimento dos documentos necessários para comprovação de viagem&gt;, poderá acontecer a &lt;prestação de contas incorreta&gt;, o que poderá levar ao &lt;aumento do custo das novas passagens para servidor com bloqueio&gt;, impactando na &lt;prestação de contas de diárias e passagens&gt;.</t>
        </r>
      </text>
    </comment>
    <comment ref="F8" authorId="0" shapeId="0">
      <text>
        <r>
          <rPr>
            <b/>
            <sz val="12"/>
            <color indexed="81"/>
            <rFont val="Tahoma"/>
            <family val="2"/>
          </rPr>
          <t>Descrever na mesma célula os eventos que podem ocasionar a ocorrência do risco.</t>
        </r>
      </text>
    </comment>
    <comment ref="G8" authorId="0" shapeId="0">
      <text>
        <r>
          <rPr>
            <b/>
            <sz val="12"/>
            <color indexed="81"/>
            <rFont val="Tahoma"/>
            <family val="2"/>
          </rPr>
          <t>Descrever na mesma célula as consequências que a ocorrência do risco pode gerar no objeto de risco analisado.</t>
        </r>
      </text>
    </comment>
    <comment ref="H8" authorId="0" shapeId="0">
      <text>
        <r>
          <rPr>
            <b/>
            <sz val="12"/>
            <color indexed="81"/>
            <rFont val="Tahoma"/>
            <family val="2"/>
          </rPr>
          <t xml:space="preserve">Chance de o evento de risco acontecer.
A probabilidade poderá ser:
ESCALA: Muito Baixa, Baixa, Média, Alta ou Muito Alta.
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Dica: Para facilitar o enquadramento, consulte a descrição da escala em aba específica desta planilha.</t>
        </r>
      </text>
    </comment>
    <comment ref="J8" authorId="0" shapeId="0">
      <text>
        <r>
          <rPr>
            <b/>
            <sz val="12"/>
            <color indexed="81"/>
            <rFont val="Tahoma"/>
            <family val="2"/>
          </rPr>
          <t>Dano causado no</t>
        </r>
        <r>
          <rPr>
            <b/>
            <i/>
            <sz val="12"/>
            <color indexed="81"/>
            <rFont val="Tahoma"/>
            <family val="2"/>
          </rPr>
          <t xml:space="preserve"> objeto analisado</t>
        </r>
        <r>
          <rPr>
            <b/>
            <sz val="12"/>
            <color indexed="81"/>
            <rFont val="Tahoma"/>
            <family val="2"/>
          </rPr>
          <t>, caso o risco aconteça.
O impacto poderá ser:
ESCALA: Muito Baixo, Baixo, Médio, Alto ou Muito Alto.
Dica: Para facilitar o enquadramento, consulte a descrição da escala em aba específica desta planilha.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0" shapeId="0">
      <text>
        <r>
          <rPr>
            <b/>
            <sz val="12"/>
            <color indexed="81"/>
            <rFont val="Tahoma"/>
            <family val="2"/>
          </rPr>
          <t>Equivale ao perigo que o risco representa para o objeto analisado.
O nível de risco é o produto entre a probabilidade e o impacto atribuído ao risco.
O nível de risco pode ser:
- Baixo;
- Médio;
- Alto; ou
- Extremo.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" authorId="0" shapeId="0">
      <text>
        <r>
          <rPr>
            <b/>
            <sz val="12"/>
            <color indexed="81"/>
            <rFont val="Tahoma"/>
            <family val="2"/>
          </rPr>
          <t>Será atribuído automaticamente, informando a ação a ser executada.
RELEMBRANDO
Apetite ao risco significa o nível de risco que a UFPA está disposta a aceitar apenas monitorando.
Apetite a risco da UFPA:
a) Para os riscos de nível baixo ou nível médio, a UFPA aceita que a medida de tratamento seja apenas o monitoramento.
b) Para os riscos de nível alto ou extremo, a UFPA exige que sejam criadas ações de tratamento para combater as chances de ocorrência do risco, ou os impactos de sua ocorrência.</t>
        </r>
      </text>
    </comment>
    <comment ref="O8" authorId="0" shapeId="0">
      <text>
        <r>
          <rPr>
            <b/>
            <sz val="12"/>
            <color indexed="81"/>
            <rFont val="Tahoma"/>
            <family val="2"/>
          </rPr>
          <t>Selecionar SIM ou NÃO para o enquadramento dos riscos de acordo com os tipos de riscos adotados pela UFPA em seu Manual de Gestão de Riscos.</t>
        </r>
      </text>
    </comment>
    <comment ref="S8" authorId="0" shapeId="0">
      <text>
        <r>
          <rPr>
            <b/>
            <sz val="12"/>
            <color indexed="81"/>
            <rFont val="Tahoma"/>
            <family val="2"/>
          </rPr>
          <t>Selecionar SIM ou NÃO se o risco compromete a capacidade orçamentária/financeira da UFPA ou se não compromete esse aspecto.</t>
        </r>
      </text>
    </comment>
    <comment ref="W8" authorId="0" shapeId="0">
      <text>
        <r>
          <rPr>
            <b/>
            <sz val="12"/>
            <color indexed="81"/>
            <rFont val="Tahoma"/>
            <family val="2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H9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I9" authorId="0" shapeId="0">
      <text>
        <r>
          <rPr>
            <b/>
            <sz val="12"/>
            <color indexed="81"/>
            <rFont val="Tahoma"/>
            <family val="2"/>
          </rPr>
          <t>Será atribuído automaticamente, correspondendo à análise efetuada.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9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K9" authorId="0" shapeId="0">
      <text>
        <r>
          <rPr>
            <b/>
            <sz val="12"/>
            <color indexed="81"/>
            <rFont val="Tahoma"/>
            <family val="2"/>
          </rPr>
          <t xml:space="preserve">Será atribuído automaticamente, correspondendo à análise efetuada.
</t>
        </r>
      </text>
    </comment>
    <comment ref="L9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M9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O9" authorId="0" shapeId="0">
      <text>
        <r>
          <rPr>
            <b/>
            <sz val="12"/>
            <color indexed="81"/>
            <rFont val="Tahoma"/>
            <family val="2"/>
          </rPr>
          <t>Eventos que podem comprometer a confiança da sociedade (ou de parceiros, de clientes ou de fornecedores) em relação à capacidade da UFPA em cumprir sua missão institucional.
Significa que o risco está ligado a problemas e danos relacionados à reputação da UFPA.
DICA: Caso esse risco aconteça, as pessoas podem achar que a UFPA não é capaz de cumprir a sua missão?
Exemplo:
Objeto de risco: Processo seletivo de ingresso de alunos
Risco: Erro na lista de aprovados
Tipo de Risco: Imagem - SIM
Justificativa: Caso aconteça o risco de a UFPA publicar uma lista de alunos aprovados contendo o nome de alunos que não passaram nas provas, a sociedade poderá duvidar da capacidade da UFPA de executar este e outros processos associados. Isto pode inclusive gerar uma notícia nas mídias, comprometendo a imagem da UFPA.</t>
        </r>
      </text>
    </comment>
    <comment ref="P9" authorId="0" shapeId="0">
      <text>
        <r>
          <rPr>
            <b/>
            <sz val="12"/>
            <color indexed="81"/>
            <rFont val="Tahoma"/>
            <family val="2"/>
          </rPr>
          <t>Eventos derivados de alterações legislativas ou normativas que podem comprometer as atividades da UFPA.
Dica: o risco tem como uma de suas causas eventuais alterações legislativas ou normativas?
Exemplo:
Risco: Decreto que realize corte orçamentário.</t>
        </r>
      </text>
    </comment>
    <comment ref="Q9" authorId="0" shapeId="0">
      <text>
        <r>
          <rPr>
            <b/>
            <sz val="12"/>
            <color indexed="81"/>
            <rFont val="Tahoma"/>
            <family val="2"/>
          </rPr>
          <t xml:space="preserve">Eventos que podem comprometer as atividades da UFPA, normalmente associados a falhas, deficiência ou inadequação de processos internos, pessoas, infraestrutura e sistemas.
Dica: o risco identificado tem como causa alguma inadequação de processos internos, pessoas, infraestrutura ou sistemas?
</t>
        </r>
      </text>
    </comment>
    <comment ref="R9" authorId="0" shapeId="0">
      <text>
        <r>
          <rPr>
            <b/>
            <sz val="12"/>
            <color indexed="81"/>
            <rFont val="Tahoma"/>
            <family val="2"/>
          </rPr>
          <t xml:space="preserve">Vulnerabilidade que pode favorecer ou facilitar a ocorrência de práticas de corrupção, fraudes, irregularidades e/ou desvios éticos e de conduta, podendo comprometer os objetivos da instituição.
Dica: o risco está associado a uma conduta ética inapropriada, por exemplo?
Exemplos de Risco de Integridade:
- Abuso de posição ou poder em favor de interesses privados.
- Nepotismo.
- Conflito de Interesses.
- Pressão interna ou externa ilegal ou antiética para influenciar agente público.
- Solicitação ou recebimento de vantagem indevida. 
- Utilização de recursos públicos em favor de interesses privados.
Para saber mais sobre a temática de Integridade, consulte o Plano de Integridade da UFPA, disponível em https://proplan.ufpa.br/index.php/documentos-digest.
</t>
        </r>
      </text>
    </comment>
    <comment ref="S9" authorId="0" shapeId="0">
      <text>
        <r>
          <rPr>
            <b/>
            <sz val="12"/>
            <color indexed="81"/>
            <rFont val="Tahoma"/>
            <family val="2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
DICA: Caso esse risco aconteça, um de seus impactos será o fato de a UFPA não poder contar com recurso financeiro/orçamentário?</t>
        </r>
      </text>
    </comment>
    <comment ref="T9" authorId="0" shapeId="0">
      <text>
        <r>
          <rPr>
            <b/>
            <sz val="12"/>
            <color indexed="81"/>
            <rFont val="Tahoma"/>
            <family val="2"/>
          </rPr>
          <t xml:space="preserve">Descrever os controles a serem implementados para EVITAR a ocorrência do risco e/ou reduzir o impacto negativo gerado no objeto analisado. 
Dica: Priorizar controles de caráter preventivo.
Dica: O benefício do controle deve ser maior que o seu custo.
Os riscos fora do apetite da UFPA (cor laranja e cor vermelha no campo "Apetite a Risco") devem obrigatoriamente receber ações de tratamento.
Já os riscos de nível baixo e médio (cor verde e cor amarela) não precisam receber ações de tratamento, devendo ser apenas monitorados.
</t>
        </r>
      </text>
    </comment>
    <comment ref="U9" authorId="0" shapeId="0">
      <text>
        <r>
          <rPr>
            <b/>
            <sz val="12"/>
            <color indexed="81"/>
            <rFont val="Tahoma"/>
            <family val="2"/>
          </rPr>
          <t>Informar a unidade/subunidade que é responsável pela implementação da ação de tratamento.
A unidade/subunidade deverá ser a mesma da etapa de identificação, ou subordinada hierarquicamente.</t>
        </r>
      </text>
    </comment>
    <comment ref="V9" authorId="0" shapeId="0">
      <text>
        <r>
          <rPr>
            <b/>
            <sz val="12"/>
            <color indexed="81"/>
            <rFont val="Tahoma"/>
            <family val="2"/>
          </rPr>
          <t>Informar o prazo de implementação do controle.</t>
        </r>
      </text>
    </comment>
  </commentList>
</comments>
</file>

<file path=xl/sharedStrings.xml><?xml version="1.0" encoding="utf-8"?>
<sst xmlns="http://schemas.openxmlformats.org/spreadsheetml/2006/main" count="277" uniqueCount="154">
  <si>
    <t>PROBABILIDADE</t>
  </si>
  <si>
    <t>PESO</t>
  </si>
  <si>
    <t>Baixa</t>
  </si>
  <si>
    <t>Média</t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</si>
  <si>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</si>
  <si>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</si>
  <si>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</si>
  <si>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</si>
  <si>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</si>
  <si>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</si>
  <si>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</si>
  <si>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</si>
  <si>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ESCALA</t>
  </si>
  <si>
    <t>RISCO</t>
  </si>
  <si>
    <t>RB (Risco Baixo)</t>
  </si>
  <si>
    <t>RM (Risco Médio)</t>
  </si>
  <si>
    <t>RA (Risco Alto)</t>
  </si>
  <si>
    <t>RE (Risco Extremo)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</si>
  <si>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</si>
  <si>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</si>
  <si>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</si>
  <si>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</si>
  <si>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</si>
  <si>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</si>
  <si>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</si>
  <si>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</si>
  <si>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</si>
  <si>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</si>
  <si>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</si>
  <si>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</si>
  <si>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</si>
  <si>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</si>
  <si>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</si>
  <si>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</si>
  <si>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</si>
  <si>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</si>
  <si>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</si>
  <si>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</si>
  <si>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</si>
  <si>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</si>
  <si>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</si>
  <si>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</si>
  <si>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</si>
  <si>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</si>
  <si>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</si>
  <si>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UNIDADE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</si>
  <si>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</si>
  <si>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</si>
  <si>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</si>
  <si>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</si>
  <si>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</si>
  <si>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</si>
  <si>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</si>
  <si>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</si>
  <si>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</si>
  <si>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</si>
  <si>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</si>
  <si>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</si>
  <si>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</si>
  <si>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</si>
  <si>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</si>
  <si>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</si>
  <si>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</si>
  <si>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</si>
  <si>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</si>
  <si>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</si>
  <si>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</si>
  <si>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</si>
  <si>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</si>
  <si>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</si>
  <si>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</si>
  <si>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</si>
  <si>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</si>
  <si>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</si>
  <si>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</si>
  <si>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</si>
  <si>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</si>
  <si>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</si>
  <si>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</si>
  <si>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</si>
  <si>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</si>
  <si>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</si>
  <si>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</si>
  <si>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Não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</si>
  <si>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</si>
  <si>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</si>
  <si>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</si>
  <si>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</si>
  <si>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</si>
  <si>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</si>
  <si>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</si>
  <si>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Informar o comportamento do nível do risco</t>
  </si>
  <si>
    <t>COMUNICAÇÃO E MONITORAMENTO DO RISCO</t>
  </si>
  <si>
    <t>Item</t>
  </si>
  <si>
    <t>Objeto Geral:</t>
  </si>
  <si>
    <t>Objeto analisado (específico)</t>
  </si>
  <si>
    <t>Executor da ação de tratamento</t>
  </si>
  <si>
    <r>
      <t xml:space="preserve">UFPA - </t>
    </r>
    <r>
      <rPr>
        <i/>
        <sz val="20"/>
        <color theme="3" tint="-0.499984740745262"/>
        <rFont val="Calibri"/>
        <family val="2"/>
        <scheme val="minor"/>
      </rPr>
      <t>Planilha de Gestão de Riscos</t>
    </r>
  </si>
  <si>
    <t>Versão: Junho 2022</t>
  </si>
  <si>
    <t>Prefeitura Multicampi</t>
  </si>
  <si>
    <t xml:space="preserve"> Projeto de Melhoria do
Processo de Planejamento
e acompanhamento de
Obras</t>
  </si>
  <si>
    <t>Diretoria de Espaço Físico</t>
  </si>
  <si>
    <t>Projeto de adequação a infraestrutura física as normas de acessibilidade</t>
  </si>
  <si>
    <t>Projeto de adequação da Infraestrura predial de prevenção e combate a incêndio da UFPA</t>
  </si>
  <si>
    <t>Melhoria do Processo de Manutenção Predial</t>
  </si>
  <si>
    <t>Paralisação da Obra</t>
  </si>
  <si>
    <t>Aumento do número de Manutenções Emergências</t>
  </si>
  <si>
    <t>ProSegurança</t>
  </si>
  <si>
    <t>Diretiria de Segurança</t>
  </si>
  <si>
    <t>Descontinuidade do serviço</t>
  </si>
  <si>
    <t>Melhoria do Asseio/Conservação</t>
  </si>
  <si>
    <t>Diretoria de Infraestrutura</t>
  </si>
  <si>
    <t>Áreas não cobertas pelo serviço</t>
  </si>
  <si>
    <t>Melhoria do Processo de Pavimentação Asfáltica</t>
  </si>
  <si>
    <t>Continuo</t>
  </si>
  <si>
    <t>DIESF</t>
  </si>
  <si>
    <t>DISEG</t>
  </si>
  <si>
    <t>DINFRA</t>
  </si>
  <si>
    <t>Problemas na Contratação</t>
  </si>
  <si>
    <t>Contratação emergencial</t>
  </si>
  <si>
    <t>Edificações inadequadas ao uso
Impacto negativo nos conceitos de curso da dimensão infraestrutura
Manutenções emergências demandam mais recursos</t>
  </si>
  <si>
    <t>Falta de Planejamento de Manutenções Preventivas e alocação de recursos
Falha na fiscalização
Falha na Contratação da Empresa</t>
  </si>
  <si>
    <t>Planejamento Inadequado
Alocação de recursos insuficiente</t>
  </si>
  <si>
    <t>Planejamento Inadequado
Alocaçção de recursos insuficiente</t>
  </si>
  <si>
    <t>Não alocação de recursos orçamentários
Equipe insuficiente para desenvolver o projeto</t>
  </si>
  <si>
    <t xml:space="preserve">Problemas no Planejamento (Inadequações no Estudo Técnico Prelimiar, Termo de Referência, Projeto Básico
Seleção inadequada da empresa; </t>
  </si>
  <si>
    <t>Retrabalho em uma nova licitação
Alocação de mais recurso em virtude de uma nova contratação
Obras paralizadas.</t>
  </si>
  <si>
    <t xml:space="preserve">Edificações inadequadas a legislação
Impacto negativo nos conceitos de curso da dimensão infraestrutura
processo judiciais para atendimento a legislação </t>
  </si>
  <si>
    <t xml:space="preserve">Edificações inadequadas a legislação
Impacto negativo nos conceitos de curso da dimensão infraestrutura
Interdição de edificações
Danos Perda de vidas </t>
  </si>
  <si>
    <t xml:space="preserve">Limpeza inadequada das áreas descobertas pelo serviço </t>
  </si>
  <si>
    <t xml:space="preserve">Áreas sem /com acesso
difícil </t>
  </si>
  <si>
    <t>Distrato</t>
  </si>
  <si>
    <t>Atraso no Projeto</t>
  </si>
  <si>
    <t>Não alocação de recursos orçamentários
Equipe insuficiente para desenvolver e implantar o projeto</t>
  </si>
  <si>
    <t>Atraso no Cronograma</t>
  </si>
  <si>
    <t>Problemas no Planejamento (Inadequações no Estudo Técnico Prelimiar, Termo de Referência, Projeto Básico
Seleção inadequada da empresa</t>
  </si>
  <si>
    <t xml:space="preserve">
Alocação de mais recurso em virtude de uma nova contratação
</t>
  </si>
  <si>
    <t>Dimensonar/alocar quantidade suficiente de profissionais necessários ao desenvolvimento do projeto(arquitetos, engenheiros que podem atuar na realização de projetos de prevenção de combate a incêndio), uma alternativa é contratação de elaboração de Projetos com a fiscalização da UFPA, mesmo assim é necessário encaminar as outras etapas do projeto como tramite no corpo de bombeiros e criação/capacitação de brigadas contra incêndio, renovação dos licenciamentos , acompanhamento da validade de extintores.Há necessidade de  alocação   de recursos para as adequaçoes requeridas.</t>
  </si>
  <si>
    <t>Acompanhar o número de obras paralizadas em relação as obras em andamento</t>
  </si>
  <si>
    <t>Acompanhar o número de distratos de contratação  de obras na vigência do PDI</t>
  </si>
  <si>
    <t>Acompanhar o número de obras com atraso no cronograma em relação as obras em andamento</t>
  </si>
  <si>
    <t>Acompanhar o número de edificaçoes adequadas a legislação vigente de acessibilidade</t>
  </si>
  <si>
    <t>Acompanhar número de demandas emergencias em relação ao total de demandas</t>
  </si>
  <si>
    <t>Acompanhar a vigência do contrato</t>
  </si>
  <si>
    <t>Acompanhar a entrega de novas edificações que requerem acesso e as condições das vias existentes.</t>
  </si>
  <si>
    <t>Acompanhar a entrega de novas edificações que requerem serviço de asseio/conservação</t>
  </si>
  <si>
    <t xml:space="preserve">Acompanhar a entrega de novas edificações que requerem serviço de segurança armada/portaria/cameras </t>
  </si>
  <si>
    <t>Acompanhar o número de edificaçoes da UFPA licenciamento (Habite-se) do corpo de bombeiros</t>
  </si>
  <si>
    <t>Atraso do Projeto</t>
  </si>
  <si>
    <t xml:space="preserve">Impossibilidade de acesso as edificações </t>
  </si>
  <si>
    <t>Aumento das ocorrências de furtos/roubos</t>
  </si>
  <si>
    <t xml:space="preserve"> Alocação de equipe suficiente para segregar as funções de planejamento da contratação, da licitação e da fiscalização. Há alternativa de contratar a elaboração de projetos;
Elaboração de manuais/pafronização de do cumentos para dar suporte as fases supracitadas; aperfeiçoar a pesquisa de mercado quanto a qualificação técnica e financeira das empresas licitantes.</t>
  </si>
  <si>
    <t xml:space="preserve"> Alocação de equipe suficiente para segregar as funções de planejamento da contratação, da licitação e da fiscalização. Há alternativa de contratar a elaboração de projetos;
Elaboração de manuais/pafronização de do cumentos para dar suporte as fases supracitadas; aperfeiçoar a pesquisa de mercado quanto a qualificação técnica e financeira das empresas licitantes. </t>
  </si>
  <si>
    <t>Dimensonar/alocar quantidade suficiente de profissionais necessários ao desenvolvimento do projeto(arquitetos) para a realização de levantamento das condições de acessibilidade das edificações, elaboração de projetos de adequação. Há possibilidade de contratação de elaboração de projetos com a fiscalização da UFPA.  Alocação de recursos para adequação;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</si>
</sst>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416]mmmm/yyyy;@"/>
    <numFmt numFmtId="166" formatCode="[$-416]mmm\-yy;@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0000"/>
      <name val="Calibri"/>
      <family val="2"/>
      <scheme val="minor"/>
    </font>
    <font>
      <b/>
      <i/>
      <sz val="20"/>
      <color theme="3" tint="-0.499984740745262"/>
      <name val="Calibri"/>
      <family val="2"/>
      <scheme val="minor"/>
    </font>
    <font>
      <i/>
      <sz val="20"/>
      <color theme="3" tint="-0.499984740745262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i/>
      <sz val="12"/>
      <color indexed="81"/>
      <name val="Tahoma"/>
      <family val="2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  <fill>
      <patternFill patternType="solid">
        <fgColor rgb="FF00206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23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7" borderId="30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3" xfId="0" applyFont="1" applyBorder="1"/>
    <xf numFmtId="0" fontId="7" fillId="0" borderId="14" xfId="0" applyFont="1" applyBorder="1"/>
    <xf numFmtId="0" fontId="7" fillId="0" borderId="16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14" borderId="3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textRotation="90" wrapText="1"/>
    </xf>
    <xf numFmtId="0" fontId="5" fillId="16" borderId="3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/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 indent="2"/>
    </xf>
    <xf numFmtId="0" fontId="4" fillId="0" borderId="19" xfId="0" applyFont="1" applyBorder="1" applyAlignment="1">
      <alignment horizontal="left" vertical="center" wrapText="1" indent="2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" fillId="12" borderId="24" xfId="0" applyFont="1" applyFill="1" applyBorder="1" applyAlignment="1">
      <alignment horizontal="center" vertical="center" wrapText="1"/>
    </xf>
    <xf numFmtId="0" fontId="2" fillId="12" borderId="21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5" fillId="16" borderId="17" xfId="0" applyFont="1" applyFill="1" applyBorder="1" applyAlignment="1">
      <alignment horizontal="center" vertical="center"/>
    </xf>
    <xf numFmtId="0" fontId="5" fillId="16" borderId="19" xfId="0" applyFont="1" applyFill="1" applyBorder="1" applyAlignment="1">
      <alignment horizontal="center" vertic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2" fillId="15" borderId="35" xfId="0" applyFont="1" applyFill="1" applyBorder="1" applyAlignment="1">
      <alignment horizontal="center" vertical="center" wrapText="1"/>
    </xf>
    <xf numFmtId="0" fontId="2" fillId="15" borderId="36" xfId="0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 wrapText="1"/>
    </xf>
    <xf numFmtId="0" fontId="1" fillId="9" borderId="26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9" fillId="7" borderId="22" xfId="0" applyFont="1" applyFill="1" applyBorder="1" applyAlignment="1">
      <alignment horizontal="center" vertical="center" textRotation="90"/>
    </xf>
    <xf numFmtId="0" fontId="9" fillId="7" borderId="20" xfId="0" applyFont="1" applyFill="1" applyBorder="1" applyAlignment="1">
      <alignment horizontal="center" vertical="center" textRotation="90"/>
    </xf>
    <xf numFmtId="0" fontId="9" fillId="7" borderId="11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3" fillId="13" borderId="37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8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/>
    </xf>
    <xf numFmtId="0" fontId="2" fillId="11" borderId="28" xfId="0" applyFont="1" applyFill="1" applyBorder="1" applyAlignment="1">
      <alignment horizontal="center" vertical="center"/>
    </xf>
    <xf numFmtId="0" fontId="3" fillId="12" borderId="37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5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D0E0F4"/>
      <color rgb="FFD7E5F5"/>
      <color rgb="FF5690D6"/>
      <color rgb="FF4685D2"/>
      <color rgb="FF33CC33"/>
      <color rgb="FF000099"/>
      <color rgb="FF0000FF"/>
      <color rgb="FFA8C6EA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2</xdr:col>
      <xdr:colOff>148114</xdr:colOff>
      <xdr:row>1</xdr:row>
      <xdr:rowOff>491489</xdr:rowOff>
    </xdr:to>
    <xdr:pic>
      <xdr:nvPicPr>
        <xdr:cNvPr id="6" name="Picture 2" descr="Resultado de imagem para logo ufpa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38875" y="6667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0"/>
  <sheetViews>
    <sheetView showGridLines="0" zoomScale="70" zoomScaleNormal="70" zoomScaleSheetLayoutView="70" workbookViewId="0">
      <pane ySplit="9" topLeftCell="A10" activePane="bottomLeft" state="frozen"/>
      <selection pane="bottomLeft" activeCell="L20" sqref="L20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9.7109375" customWidth="1"/>
    <col min="5" max="5" width="34.42578125" customWidth="1"/>
    <col min="6" max="6" width="43.42578125" customWidth="1"/>
    <col min="7" max="7" width="45.140625" customWidth="1"/>
    <col min="8" max="8" width="15.28515625" customWidth="1"/>
    <col min="9" max="9" width="6.7109375" customWidth="1"/>
    <col min="10" max="10" width="15.28515625" customWidth="1"/>
    <col min="11" max="11" width="6.7109375" customWidth="1"/>
    <col min="12" max="12" width="15.28515625" customWidth="1"/>
    <col min="13" max="13" width="6.7109375" customWidth="1"/>
    <col min="14" max="14" width="18.140625" customWidth="1"/>
    <col min="15" max="18" width="14.5703125" customWidth="1"/>
    <col min="19" max="19" width="21.140625" customWidth="1"/>
    <col min="20" max="20" width="41" customWidth="1"/>
    <col min="21" max="21" width="23.140625" bestFit="1" customWidth="1"/>
    <col min="22" max="22" width="21.42578125" customWidth="1"/>
    <col min="23" max="23" width="76" customWidth="1"/>
  </cols>
  <sheetData>
    <row r="1" spans="1:23" ht="15.75" thickBot="1" x14ac:dyDescent="0.3">
      <c r="A1" s="56" t="s">
        <v>98</v>
      </c>
    </row>
    <row r="2" spans="1:23" ht="42.75" customHeight="1" thickBot="1" x14ac:dyDescent="0.3">
      <c r="B2" s="65" t="s">
        <v>97</v>
      </c>
      <c r="C2" s="66"/>
      <c r="D2" s="67"/>
      <c r="F2" s="53" t="s">
        <v>45</v>
      </c>
      <c r="G2" s="63" t="s">
        <v>99</v>
      </c>
      <c r="H2" s="64"/>
    </row>
    <row r="3" spans="1:23" ht="6" customHeight="1" x14ac:dyDescent="0.25"/>
    <row r="4" spans="1:23" ht="9" customHeight="1" thickBot="1" x14ac:dyDescent="0.3"/>
    <row r="5" spans="1:23" ht="26.25" customHeight="1" thickBot="1" x14ac:dyDescent="0.3">
      <c r="B5" s="74" t="s">
        <v>94</v>
      </c>
      <c r="C5" s="75"/>
      <c r="D5" s="76"/>
      <c r="E5" s="77"/>
      <c r="F5" s="77"/>
      <c r="G5" s="78"/>
    </row>
    <row r="6" spans="1:23" ht="9" customHeight="1" thickBot="1" x14ac:dyDescent="0.3"/>
    <row r="7" spans="1:23" ht="21.75" customHeight="1" x14ac:dyDescent="0.25">
      <c r="B7" s="70" t="s">
        <v>61</v>
      </c>
      <c r="C7" s="71"/>
      <c r="D7" s="72"/>
      <c r="E7" s="72"/>
      <c r="F7" s="72"/>
      <c r="G7" s="73"/>
      <c r="H7" s="92" t="s">
        <v>62</v>
      </c>
      <c r="I7" s="93"/>
      <c r="J7" s="93"/>
      <c r="K7" s="93"/>
      <c r="L7" s="93"/>
      <c r="M7" s="93"/>
      <c r="N7" s="94"/>
      <c r="O7" s="81" t="s">
        <v>63</v>
      </c>
      <c r="P7" s="82"/>
      <c r="Q7" s="82"/>
      <c r="R7" s="82"/>
      <c r="S7" s="82"/>
      <c r="T7" s="82"/>
      <c r="U7" s="83"/>
      <c r="V7" s="84"/>
      <c r="W7" s="50" t="s">
        <v>92</v>
      </c>
    </row>
    <row r="8" spans="1:23" ht="21.75" customHeight="1" x14ac:dyDescent="0.25">
      <c r="B8" s="88" t="s">
        <v>93</v>
      </c>
      <c r="C8" s="89" t="s">
        <v>95</v>
      </c>
      <c r="D8" s="89" t="s">
        <v>46</v>
      </c>
      <c r="E8" s="89" t="s">
        <v>47</v>
      </c>
      <c r="F8" s="89" t="s">
        <v>48</v>
      </c>
      <c r="G8" s="90" t="s">
        <v>49</v>
      </c>
      <c r="H8" s="95" t="s">
        <v>65</v>
      </c>
      <c r="I8" s="96"/>
      <c r="J8" s="96" t="s">
        <v>66</v>
      </c>
      <c r="K8" s="96"/>
      <c r="L8" s="96" t="s">
        <v>64</v>
      </c>
      <c r="M8" s="96"/>
      <c r="N8" s="68" t="s">
        <v>50</v>
      </c>
      <c r="O8" s="91" t="s">
        <v>84</v>
      </c>
      <c r="P8" s="85"/>
      <c r="Q8" s="85"/>
      <c r="R8" s="85"/>
      <c r="S8" s="9" t="s">
        <v>51</v>
      </c>
      <c r="T8" s="85" t="s">
        <v>52</v>
      </c>
      <c r="U8" s="86"/>
      <c r="V8" s="87"/>
      <c r="W8" s="79" t="s">
        <v>91</v>
      </c>
    </row>
    <row r="9" spans="1:23" ht="30" x14ac:dyDescent="0.25">
      <c r="B9" s="88"/>
      <c r="C9" s="89"/>
      <c r="D9" s="89"/>
      <c r="E9" s="89"/>
      <c r="F9" s="89"/>
      <c r="G9" s="90"/>
      <c r="H9" s="5" t="s">
        <v>55</v>
      </c>
      <c r="I9" s="6" t="s">
        <v>56</v>
      </c>
      <c r="J9" s="6" t="s">
        <v>55</v>
      </c>
      <c r="K9" s="6" t="s">
        <v>56</v>
      </c>
      <c r="L9" s="6" t="s">
        <v>82</v>
      </c>
      <c r="M9" s="6" t="s">
        <v>56</v>
      </c>
      <c r="N9" s="69"/>
      <c r="O9" s="10" t="s">
        <v>57</v>
      </c>
      <c r="P9" s="7" t="s">
        <v>58</v>
      </c>
      <c r="Q9" s="7" t="s">
        <v>59</v>
      </c>
      <c r="R9" s="7" t="s">
        <v>60</v>
      </c>
      <c r="S9" s="7" t="s">
        <v>68</v>
      </c>
      <c r="T9" s="7" t="s">
        <v>53</v>
      </c>
      <c r="U9" s="7" t="s">
        <v>96</v>
      </c>
      <c r="V9" s="8" t="s">
        <v>54</v>
      </c>
      <c r="W9" s="80"/>
    </row>
    <row r="10" spans="1:23" s="4" customFormat="1" ht="175.5" customHeight="1" x14ac:dyDescent="0.25">
      <c r="A10" s="52"/>
      <c r="B10" s="2">
        <v>1</v>
      </c>
      <c r="C10" s="3" t="s">
        <v>100</v>
      </c>
      <c r="D10" s="51" t="s">
        <v>101</v>
      </c>
      <c r="E10" s="51" t="s">
        <v>105</v>
      </c>
      <c r="F10" s="51" t="s">
        <v>125</v>
      </c>
      <c r="G10" s="60" t="s">
        <v>126</v>
      </c>
      <c r="H10" s="1" t="s">
        <v>3</v>
      </c>
      <c r="I10" s="1">
        <f>IF(H10="","",VLOOKUP(H10,'Matriz Probabilidade Impacto'!$C$5:$E$10,2,FALSE))</f>
        <v>5</v>
      </c>
      <c r="J10" s="1" t="s">
        <v>9</v>
      </c>
      <c r="K10" s="1">
        <f>IF(J10="","",VLOOKUP(J10,'Matriz Probabilidade Impacto'!$C$16:$D$20,2,FALSE))</f>
        <v>8</v>
      </c>
      <c r="L10" s="1" t="str">
        <f t="shared" ref="L10:L20" si="0">IF(M10="","",IF(M10&lt;10,"Risco Baixo",IF(M10&lt;40,"Risco Médio",IF(M10&lt;80,"Risco Alto",IF(M10&lt;101,"Risco Extremo")))))</f>
        <v>Risco Alto</v>
      </c>
      <c r="M10" s="1">
        <f>IF(J10="","",I10*K10)</f>
        <v>40</v>
      </c>
      <c r="N10" s="1" t="str">
        <f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alto deverá ser priorizado para tratamento, pois está fora do limite de apetite tolerado.</v>
      </c>
      <c r="O10" s="1" t="s">
        <v>83</v>
      </c>
      <c r="P10" s="1" t="s">
        <v>83</v>
      </c>
      <c r="Q10" s="1" t="s">
        <v>67</v>
      </c>
      <c r="R10" s="1" t="s">
        <v>83</v>
      </c>
      <c r="S10" s="1" t="s">
        <v>67</v>
      </c>
      <c r="T10" s="51" t="s">
        <v>151</v>
      </c>
      <c r="U10" s="51" t="s">
        <v>115</v>
      </c>
      <c r="V10" s="57" t="s">
        <v>114</v>
      </c>
      <c r="W10" s="58" t="s">
        <v>138</v>
      </c>
    </row>
    <row r="11" spans="1:23" s="4" customFormat="1" ht="179.25" customHeight="1" x14ac:dyDescent="0.25">
      <c r="A11" s="52"/>
      <c r="B11" s="2">
        <v>2</v>
      </c>
      <c r="C11" s="3" t="s">
        <v>100</v>
      </c>
      <c r="D11" s="51" t="s">
        <v>101</v>
      </c>
      <c r="E11" s="51" t="s">
        <v>131</v>
      </c>
      <c r="F11" s="51" t="s">
        <v>125</v>
      </c>
      <c r="G11" s="60" t="s">
        <v>126</v>
      </c>
      <c r="H11" s="1" t="s">
        <v>3</v>
      </c>
      <c r="I11" s="1">
        <f>IF(H11="","",VLOOKUP(H11,'Matriz Probabilidade Impacto'!$C$5:$E$10,2,FALSE))</f>
        <v>5</v>
      </c>
      <c r="J11" s="1" t="s">
        <v>9</v>
      </c>
      <c r="K11" s="1">
        <f>IF(J11="","",VLOOKUP(J11,'Matriz Probabilidade Impacto'!$C$16:$D$20,2,FALSE))</f>
        <v>8</v>
      </c>
      <c r="L11" s="1" t="str">
        <f t="shared" si="0"/>
        <v>Risco Alto</v>
      </c>
      <c r="M11" s="1">
        <f>IF(J11="","",I11*K11)</f>
        <v>40</v>
      </c>
      <c r="N11" s="1" t="str">
        <f>IF(L11="","",IF(L11="Risco Baixo","O risco baixo está dentro do apetite a riscos da UFPA, portanto, deve ser apenas monitorado.",IF(L11="Risco Médio","O risco médio está dentro do apetite a riscos da UFPA, portanto, deve ser apenas monitorado.",IF(L11="Risco Alto","O risco alto deverá ser priorizado para tratamento, pois está fora do limite de apetite tolerado.",IF(L11="Risco Extremo","O risco extremo deverá ser priorizado para tratamento, pois está fora do limite de apetite tolerado.",)))))</f>
        <v>O risco alto deverá ser priorizado para tratamento, pois está fora do limite de apetite tolerado.</v>
      </c>
      <c r="O11" s="1" t="s">
        <v>83</v>
      </c>
      <c r="P11" s="1" t="s">
        <v>83</v>
      </c>
      <c r="Q11" s="1" t="s">
        <v>67</v>
      </c>
      <c r="R11" s="1" t="s">
        <v>83</v>
      </c>
      <c r="S11" s="1" t="s">
        <v>67</v>
      </c>
      <c r="T11" s="51" t="s">
        <v>152</v>
      </c>
      <c r="U11" s="51" t="s">
        <v>115</v>
      </c>
      <c r="V11" s="57" t="s">
        <v>114</v>
      </c>
      <c r="W11" s="58" t="s">
        <v>139</v>
      </c>
    </row>
    <row r="12" spans="1:23" s="4" customFormat="1" ht="184.5" customHeight="1" x14ac:dyDescent="0.25">
      <c r="A12" s="52"/>
      <c r="B12" s="2">
        <v>3</v>
      </c>
      <c r="C12" s="3" t="s">
        <v>100</v>
      </c>
      <c r="D12" s="51" t="s">
        <v>101</v>
      </c>
      <c r="E12" s="51" t="s">
        <v>134</v>
      </c>
      <c r="F12" s="51" t="s">
        <v>135</v>
      </c>
      <c r="G12" s="60" t="s">
        <v>136</v>
      </c>
      <c r="H12" s="1" t="s">
        <v>3</v>
      </c>
      <c r="I12" s="1">
        <f>IF(H12="","",VLOOKUP(H12,'Matriz Probabilidade Impacto'!$C$5:$E$10,2,FALSE))</f>
        <v>5</v>
      </c>
      <c r="J12" s="1" t="s">
        <v>9</v>
      </c>
      <c r="K12" s="1">
        <f>IF(J12="","",VLOOKUP(J12,'Matriz Probabilidade Impacto'!$C$16:$D$20,2,FALSE))</f>
        <v>8</v>
      </c>
      <c r="L12" s="1" t="str">
        <f t="shared" si="0"/>
        <v>Risco Alto</v>
      </c>
      <c r="M12" s="1">
        <f>IF(J12="","",I12*K12)</f>
        <v>40</v>
      </c>
      <c r="N12" s="1" t="str">
        <f>IF(L12="","",IF(L12="Risco Baixo","O risco baixo está dentro do apetite a riscos da UFPA, portanto, deve ser apenas monitorado.",IF(L12="Risco Médio","O risco médio está dentro do apetite a riscos da UFPA, portanto, deve ser apenas monitorado.",IF(L12="Risco Alto","O risco alto deverá ser priorizado para tratamento, pois está fora do limite de apetite tolerado.",IF(L12="Risco Extremo","O risco extremo deverá ser priorizado para tratamento, pois está fora do limite de apetite tolerado.",)))))</f>
        <v>O risco alto deverá ser priorizado para tratamento, pois está fora do limite de apetite tolerado.</v>
      </c>
      <c r="O12" s="1" t="s">
        <v>83</v>
      </c>
      <c r="P12" s="1" t="s">
        <v>83</v>
      </c>
      <c r="Q12" s="1" t="s">
        <v>67</v>
      </c>
      <c r="R12" s="1" t="s">
        <v>83</v>
      </c>
      <c r="S12" s="1" t="s">
        <v>67</v>
      </c>
      <c r="T12" s="51" t="s">
        <v>152</v>
      </c>
      <c r="U12" s="51" t="s">
        <v>115</v>
      </c>
      <c r="V12" s="57" t="s">
        <v>114</v>
      </c>
      <c r="W12" s="58" t="s">
        <v>140</v>
      </c>
    </row>
    <row r="13" spans="1:23" s="4" customFormat="1" ht="159.75" customHeight="1" x14ac:dyDescent="0.25">
      <c r="B13" s="2">
        <v>4</v>
      </c>
      <c r="C13" s="3" t="s">
        <v>102</v>
      </c>
      <c r="D13" s="51" t="s">
        <v>101</v>
      </c>
      <c r="E13" s="3" t="s">
        <v>132</v>
      </c>
      <c r="F13" s="51" t="s">
        <v>124</v>
      </c>
      <c r="G13" s="60" t="s">
        <v>127</v>
      </c>
      <c r="H13" s="1" t="s">
        <v>3</v>
      </c>
      <c r="I13" s="1">
        <f>IF(H13="","",VLOOKUP(H13,'Matriz Probabilidade Impacto'!$C$5:$E$10,2,FALSE))</f>
        <v>5</v>
      </c>
      <c r="J13" s="1" t="s">
        <v>9</v>
      </c>
      <c r="K13" s="1">
        <f>IF(J13="","",VLOOKUP(J13,'Matriz Probabilidade Impacto'!$C$16:$D$20,2,FALSE))</f>
        <v>8</v>
      </c>
      <c r="L13" s="1" t="str">
        <f t="shared" si="0"/>
        <v>Risco Alto</v>
      </c>
      <c r="M13" s="1">
        <f>IF(J13="","",I13*K13)</f>
        <v>40</v>
      </c>
      <c r="N13" s="1" t="str">
        <f>IF(L13="","",IF(L13="Risco Baixo","O risco baixo está dentro do apetite a riscos da UFPA, portanto, deve ser apenas monitorado.",IF(L13="Risco Médio","O risco médio está dentro do apetite a riscos da UFPA, portanto, deve ser apenas monitorado.",IF(L13="Risco Alto","O risco alto deverá ser priorizado para tratamento, pois está fora do limite de apetite tolerado.",IF(L13="Risco Extremo","O risco extremo deverá ser priorizado para tratamento, pois está fora do limite de apetite tolerado.",)))))</f>
        <v>O risco alto deverá ser priorizado para tratamento, pois está fora do limite de apetite tolerado.</v>
      </c>
      <c r="O13" s="1" t="s">
        <v>83</v>
      </c>
      <c r="P13" s="1" t="s">
        <v>67</v>
      </c>
      <c r="Q13" s="1" t="s">
        <v>67</v>
      </c>
      <c r="R13" s="1" t="s">
        <v>67</v>
      </c>
      <c r="S13" s="1" t="s">
        <v>67</v>
      </c>
      <c r="T13" s="51" t="s">
        <v>153</v>
      </c>
      <c r="U13" s="51" t="s">
        <v>115</v>
      </c>
      <c r="V13" s="61">
        <v>45992</v>
      </c>
      <c r="W13" s="58" t="s">
        <v>141</v>
      </c>
    </row>
    <row r="14" spans="1:23" s="4" customFormat="1" ht="252.75" customHeight="1" x14ac:dyDescent="0.25">
      <c r="B14" s="2">
        <v>5</v>
      </c>
      <c r="C14" s="3" t="s">
        <v>103</v>
      </c>
      <c r="D14" s="51" t="s">
        <v>101</v>
      </c>
      <c r="E14" s="3" t="s">
        <v>148</v>
      </c>
      <c r="F14" s="51" t="s">
        <v>133</v>
      </c>
      <c r="G14" s="60" t="s">
        <v>128</v>
      </c>
      <c r="H14" s="1" t="s">
        <v>3</v>
      </c>
      <c r="I14" s="1">
        <f>IF(H14="","",VLOOKUP(H14,'Matriz Probabilidade Impacto'!$C$5:$E$10,2,FALSE))</f>
        <v>5</v>
      </c>
      <c r="J14" s="1" t="s">
        <v>9</v>
      </c>
      <c r="K14" s="1">
        <f>IF(J14="","",VLOOKUP(J14,'Matriz Probabilidade Impacto'!$C$16:$D$20,2,FALSE))</f>
        <v>8</v>
      </c>
      <c r="L14" s="1" t="str">
        <f t="shared" si="0"/>
        <v>Risco Alto</v>
      </c>
      <c r="M14" s="1">
        <f>IF(J14="","",I14*K14)</f>
        <v>40</v>
      </c>
      <c r="N14" s="1" t="str">
        <f>IF(L14="","",IF(L14="Risco Baixo","O risco baixo está dentro do apetite a riscos da UFPA, portanto, deve ser apenas monitorado.",IF(L14="Risco Médio","O risco médio está dentro do apetite a riscos da UFPA, portanto, deve ser apenas monitorado.",IF(L14="Risco Alto","O risco alto deverá ser priorizado para tratamento, pois está fora do limite de apetite tolerado.",IF(L14="Risco Extremo","O risco extremo deverá ser priorizado para tratamento, pois está fora do limite de apetite tolerado.",)))))</f>
        <v>O risco alto deverá ser priorizado para tratamento, pois está fora do limite de apetite tolerado.</v>
      </c>
      <c r="O14" s="1" t="s">
        <v>83</v>
      </c>
      <c r="P14" s="1" t="s">
        <v>67</v>
      </c>
      <c r="Q14" s="1" t="s">
        <v>67</v>
      </c>
      <c r="R14" s="1" t="s">
        <v>67</v>
      </c>
      <c r="S14" s="1" t="s">
        <v>67</v>
      </c>
      <c r="T14" s="51" t="s">
        <v>137</v>
      </c>
      <c r="U14" s="51" t="s">
        <v>115</v>
      </c>
      <c r="V14" s="61">
        <v>45992</v>
      </c>
      <c r="W14" s="58" t="s">
        <v>147</v>
      </c>
    </row>
    <row r="15" spans="1:23" s="4" customFormat="1" ht="129" customHeight="1" x14ac:dyDescent="0.25">
      <c r="B15" s="2">
        <v>6</v>
      </c>
      <c r="C15" s="3" t="s">
        <v>104</v>
      </c>
      <c r="D15" s="51" t="s">
        <v>101</v>
      </c>
      <c r="E15" s="3" t="s">
        <v>106</v>
      </c>
      <c r="F15" s="51" t="s">
        <v>121</v>
      </c>
      <c r="G15" s="60" t="s">
        <v>120</v>
      </c>
      <c r="H15" s="1" t="s">
        <v>3</v>
      </c>
      <c r="I15" s="1">
        <f>IF(H15="","",VLOOKUP(H15,'Matriz Probabilidade Impacto'!$C$5:$E$10,2,FALSE))</f>
        <v>5</v>
      </c>
      <c r="J15" s="1" t="s">
        <v>8</v>
      </c>
      <c r="K15" s="1">
        <f>IF(J15="","",VLOOKUP(J15,'Matriz Probabilidade Impacto'!$C$16:$D$20,2,FALSE))</f>
        <v>5</v>
      </c>
      <c r="L15" s="1" t="str">
        <f t="shared" si="0"/>
        <v>Risco Médio</v>
      </c>
      <c r="M15" s="1">
        <f t="shared" ref="M15:M20" si="1">IF(J15="","",I15*K15)</f>
        <v>25</v>
      </c>
      <c r="N15" s="1" t="str">
        <f t="shared" ref="N15:N20" si="2">IF(L15="","",IF(L15="Risco Baixo","O risco baixo está dentro do apetite a riscos da UFPA, portanto, deve ser apenas monitorado.",IF(L15="Risco Médio","O risco médio está dentro do apetite a riscos da UFPA, portanto, deve ser apenas monitorado.",IF(L15="Risco Alto","O risco alto deverá ser priorizado para tratamento, pois está fora do limite de apetite tolerado.",IF(L15="Risco Extremo","O risco extremo deverá ser priorizado para tratamento, pois está fora do limite de apetite tolerado.",)))))</f>
        <v>O risco médio está dentro do apetite a riscos da UFPA, portanto, deve ser apenas monitorado.</v>
      </c>
      <c r="O15" s="1" t="s">
        <v>83</v>
      </c>
      <c r="P15" s="1" t="s">
        <v>83</v>
      </c>
      <c r="Q15" s="1" t="s">
        <v>67</v>
      </c>
      <c r="R15" s="1" t="s">
        <v>83</v>
      </c>
      <c r="S15" s="1" t="s">
        <v>67</v>
      </c>
      <c r="T15" s="51" t="str">
        <f t="shared" ref="T15:T20" si="3">IF(L15="","",IF(L15="Risco Baixo","Monitorar o risco.",IF(L15="Risco Médio","Monitorar o risco.",IF(L15="Risco Alto","",IF(L15="Risco Extremo","",)))))</f>
        <v>Monitorar o risco.</v>
      </c>
      <c r="U15" s="51" t="s">
        <v>115</v>
      </c>
      <c r="V15" s="57" t="str">
        <f t="shared" ref="V15:V20" si="4">IF(T15="monitorar o risco.","Contínuo","")</f>
        <v>Contínuo</v>
      </c>
      <c r="W15" s="58" t="s">
        <v>142</v>
      </c>
    </row>
    <row r="16" spans="1:23" s="4" customFormat="1" ht="90" x14ac:dyDescent="0.25">
      <c r="B16" s="2">
        <v>7</v>
      </c>
      <c r="C16" s="3" t="s">
        <v>107</v>
      </c>
      <c r="D16" s="51" t="s">
        <v>108</v>
      </c>
      <c r="E16" s="3" t="s">
        <v>109</v>
      </c>
      <c r="F16" s="51" t="s">
        <v>118</v>
      </c>
      <c r="G16" s="60" t="s">
        <v>119</v>
      </c>
      <c r="H16" s="1" t="s">
        <v>2</v>
      </c>
      <c r="I16" s="1">
        <f>IF(H16="","",VLOOKUP(H16,'Matriz Probabilidade Impacto'!$C$5:$E$10,2,FALSE))</f>
        <v>2</v>
      </c>
      <c r="J16" s="1" t="s">
        <v>9</v>
      </c>
      <c r="K16" s="1">
        <f>IF(J16="","",VLOOKUP(J16,'Matriz Probabilidade Impacto'!$C$16:$D$20,2,FALSE))</f>
        <v>8</v>
      </c>
      <c r="L16" s="1" t="str">
        <f t="shared" si="0"/>
        <v>Risco Médio</v>
      </c>
      <c r="M16" s="1">
        <f t="shared" si="1"/>
        <v>16</v>
      </c>
      <c r="N16" s="1" t="str">
        <f t="shared" si="2"/>
        <v>O risco médio está dentro do apetite a riscos da UFPA, portanto, deve ser apenas monitorado.</v>
      </c>
      <c r="O16" s="1" t="s">
        <v>83</v>
      </c>
      <c r="P16" s="1" t="s">
        <v>83</v>
      </c>
      <c r="Q16" s="1" t="s">
        <v>67</v>
      </c>
      <c r="R16" s="1" t="s">
        <v>83</v>
      </c>
      <c r="S16" s="1" t="s">
        <v>67</v>
      </c>
      <c r="T16" s="51" t="str">
        <f t="shared" si="3"/>
        <v>Monitorar o risco.</v>
      </c>
      <c r="U16" s="51" t="s">
        <v>116</v>
      </c>
      <c r="V16" s="57" t="str">
        <f>IF(T16="monitorar o risco.","Contínuo","")</f>
        <v>Contínuo</v>
      </c>
      <c r="W16" s="58" t="s">
        <v>143</v>
      </c>
    </row>
    <row r="17" spans="2:23" s="4" customFormat="1" ht="90" x14ac:dyDescent="0.25">
      <c r="B17" s="2">
        <v>8</v>
      </c>
      <c r="C17" s="3" t="s">
        <v>107</v>
      </c>
      <c r="D17" s="51" t="s">
        <v>108</v>
      </c>
      <c r="E17" s="59" t="s">
        <v>112</v>
      </c>
      <c r="F17" s="51" t="s">
        <v>123</v>
      </c>
      <c r="G17" s="60" t="s">
        <v>150</v>
      </c>
      <c r="H17" s="1" t="s">
        <v>2</v>
      </c>
      <c r="I17" s="1">
        <f>IF(H17="","",VLOOKUP(H17,'Matriz Probabilidade Impacto'!$C$5:$E$10,2,FALSE))</f>
        <v>2</v>
      </c>
      <c r="J17" s="1" t="s">
        <v>9</v>
      </c>
      <c r="K17" s="1">
        <f>IF(J17="","",VLOOKUP(J17,'Matriz Probabilidade Impacto'!$C$16:$D$20,2,FALSE))</f>
        <v>8</v>
      </c>
      <c r="L17" s="1" t="str">
        <f t="shared" si="0"/>
        <v>Risco Médio</v>
      </c>
      <c r="M17" s="1">
        <f t="shared" si="1"/>
        <v>16</v>
      </c>
      <c r="N17" s="1" t="str">
        <f t="shared" si="2"/>
        <v>O risco médio está dentro do apetite a riscos da UFPA, portanto, deve ser apenas monitorado.</v>
      </c>
      <c r="O17" s="1" t="s">
        <v>83</v>
      </c>
      <c r="P17" s="1" t="s">
        <v>83</v>
      </c>
      <c r="Q17" s="1" t="s">
        <v>67</v>
      </c>
      <c r="R17" s="1" t="s">
        <v>83</v>
      </c>
      <c r="S17" s="1" t="s">
        <v>67</v>
      </c>
      <c r="T17" s="51" t="str">
        <f t="shared" si="3"/>
        <v>Monitorar o risco.</v>
      </c>
      <c r="U17" s="51" t="s">
        <v>116</v>
      </c>
      <c r="V17" s="57" t="s">
        <v>114</v>
      </c>
      <c r="W17" s="58" t="s">
        <v>146</v>
      </c>
    </row>
    <row r="18" spans="2:23" s="4" customFormat="1" ht="90" x14ac:dyDescent="0.25">
      <c r="B18" s="2">
        <v>9</v>
      </c>
      <c r="C18" s="3" t="s">
        <v>110</v>
      </c>
      <c r="D18" s="51" t="s">
        <v>111</v>
      </c>
      <c r="E18" s="3" t="s">
        <v>109</v>
      </c>
      <c r="F18" s="51" t="s">
        <v>118</v>
      </c>
      <c r="G18" s="60" t="s">
        <v>119</v>
      </c>
      <c r="H18" s="1" t="s">
        <v>2</v>
      </c>
      <c r="I18" s="1">
        <f>IF(H18="","",VLOOKUP(H18,'Matriz Probabilidade Impacto'!$C$5:$E$10,2,FALSE))</f>
        <v>2</v>
      </c>
      <c r="J18" s="1" t="s">
        <v>9</v>
      </c>
      <c r="K18" s="1">
        <f>IF(J18="","",VLOOKUP(J18,'Matriz Probabilidade Impacto'!$C$16:$D$20,2,FALSE))</f>
        <v>8</v>
      </c>
      <c r="L18" s="1" t="str">
        <f t="shared" si="0"/>
        <v>Risco Médio</v>
      </c>
      <c r="M18" s="1">
        <f t="shared" si="1"/>
        <v>16</v>
      </c>
      <c r="N18" s="1" t="str">
        <f t="shared" si="2"/>
        <v>O risco médio está dentro do apetite a riscos da UFPA, portanto, deve ser apenas monitorado.</v>
      </c>
      <c r="O18" s="1" t="s">
        <v>83</v>
      </c>
      <c r="P18" s="1" t="s">
        <v>83</v>
      </c>
      <c r="Q18" s="1" t="s">
        <v>67</v>
      </c>
      <c r="R18" s="1" t="s">
        <v>83</v>
      </c>
      <c r="S18" s="1" t="s">
        <v>67</v>
      </c>
      <c r="T18" s="51" t="str">
        <f>IF(L18="","",IF(L18="Risco Baixo","Monitorar o risco.",IF(L18="Risco Médio","Monitorar o risco.",IF(L18="Risco Alto","",IF(L18="Risco Extremo","",)))))</f>
        <v>Monitorar o risco.</v>
      </c>
      <c r="U18" s="51" t="s">
        <v>117</v>
      </c>
      <c r="V18" s="57" t="str">
        <f t="shared" si="4"/>
        <v>Contínuo</v>
      </c>
      <c r="W18" s="58" t="s">
        <v>143</v>
      </c>
    </row>
    <row r="19" spans="2:23" s="4" customFormat="1" ht="90" x14ac:dyDescent="0.25">
      <c r="B19" s="2">
        <v>10</v>
      </c>
      <c r="C19" s="59" t="s">
        <v>110</v>
      </c>
      <c r="D19" s="51" t="s">
        <v>111</v>
      </c>
      <c r="E19" s="3" t="s">
        <v>112</v>
      </c>
      <c r="F19" s="51" t="s">
        <v>122</v>
      </c>
      <c r="G19" s="60" t="s">
        <v>129</v>
      </c>
      <c r="H19" s="1" t="s">
        <v>2</v>
      </c>
      <c r="I19" s="1">
        <f>IF(H19="","",VLOOKUP(H19,'Matriz Probabilidade Impacto'!$C$5:$E$10,2,FALSE))</f>
        <v>2</v>
      </c>
      <c r="J19" s="1" t="s">
        <v>9</v>
      </c>
      <c r="K19" s="1">
        <f>IF(J19="","",VLOOKUP(J19,'Matriz Probabilidade Impacto'!$C$16:$D$20,2,FALSE))</f>
        <v>8</v>
      </c>
      <c r="L19" s="1" t="str">
        <f t="shared" si="0"/>
        <v>Risco Médio</v>
      </c>
      <c r="M19" s="1">
        <f t="shared" si="1"/>
        <v>16</v>
      </c>
      <c r="N19" s="1" t="str">
        <f t="shared" si="2"/>
        <v>O risco médio está dentro do apetite a riscos da UFPA, portanto, deve ser apenas monitorado.</v>
      </c>
      <c r="O19" s="1" t="s">
        <v>83</v>
      </c>
      <c r="P19" s="1" t="s">
        <v>83</v>
      </c>
      <c r="Q19" s="1" t="s">
        <v>67</v>
      </c>
      <c r="R19" s="1" t="s">
        <v>83</v>
      </c>
      <c r="S19" s="1" t="s">
        <v>67</v>
      </c>
      <c r="T19" s="51" t="str">
        <f t="shared" si="3"/>
        <v>Monitorar o risco.</v>
      </c>
      <c r="U19" s="51" t="s">
        <v>117</v>
      </c>
      <c r="V19" s="57" t="str">
        <f t="shared" si="4"/>
        <v>Contínuo</v>
      </c>
      <c r="W19" s="58" t="s">
        <v>145</v>
      </c>
    </row>
    <row r="20" spans="2:23" s="4" customFormat="1" ht="90" x14ac:dyDescent="0.25">
      <c r="B20" s="2">
        <v>11</v>
      </c>
      <c r="C20" s="51" t="s">
        <v>113</v>
      </c>
      <c r="D20" s="51" t="s">
        <v>111</v>
      </c>
      <c r="E20" s="1" t="s">
        <v>130</v>
      </c>
      <c r="F20" s="51" t="s">
        <v>122</v>
      </c>
      <c r="G20" s="60" t="s">
        <v>149</v>
      </c>
      <c r="H20" s="1" t="s">
        <v>3</v>
      </c>
      <c r="I20" s="1">
        <f>IF(H20="","",VLOOKUP(H20,'Matriz Probabilidade Impacto'!$C$5:$E$10,2,FALSE))</f>
        <v>5</v>
      </c>
      <c r="J20" s="1" t="s">
        <v>8</v>
      </c>
      <c r="K20" s="1">
        <f>IF(J20="","",VLOOKUP(J20,'Matriz Probabilidade Impacto'!$C$16:$D$20,2,FALSE))</f>
        <v>5</v>
      </c>
      <c r="L20" s="1" t="str">
        <f t="shared" si="0"/>
        <v>Risco Médio</v>
      </c>
      <c r="M20" s="1">
        <f t="shared" si="1"/>
        <v>25</v>
      </c>
      <c r="N20" s="1" t="str">
        <f t="shared" si="2"/>
        <v>O risco médio está dentro do apetite a riscos da UFPA, portanto, deve ser apenas monitorado.</v>
      </c>
      <c r="O20" s="1" t="s">
        <v>83</v>
      </c>
      <c r="P20" s="1" t="s">
        <v>83</v>
      </c>
      <c r="Q20" s="1" t="s">
        <v>67</v>
      </c>
      <c r="R20" s="1" t="s">
        <v>83</v>
      </c>
      <c r="S20" s="1" t="s">
        <v>67</v>
      </c>
      <c r="T20" s="51" t="str">
        <f t="shared" si="3"/>
        <v>Monitorar o risco.</v>
      </c>
      <c r="U20" s="51" t="s">
        <v>117</v>
      </c>
      <c r="V20" s="57" t="str">
        <f t="shared" si="4"/>
        <v>Contínuo</v>
      </c>
      <c r="W20" s="58" t="s">
        <v>144</v>
      </c>
    </row>
  </sheetData>
  <mergeCells count="20">
    <mergeCell ref="W8:W9"/>
    <mergeCell ref="O7:V7"/>
    <mergeCell ref="T8:V8"/>
    <mergeCell ref="B8:B9"/>
    <mergeCell ref="D8:D9"/>
    <mergeCell ref="E8:E9"/>
    <mergeCell ref="F8:F9"/>
    <mergeCell ref="G8:G9"/>
    <mergeCell ref="O8:R8"/>
    <mergeCell ref="H7:N7"/>
    <mergeCell ref="H8:I8"/>
    <mergeCell ref="J8:K8"/>
    <mergeCell ref="L8:M8"/>
    <mergeCell ref="C8:C9"/>
    <mergeCell ref="G2:H2"/>
    <mergeCell ref="B2:D2"/>
    <mergeCell ref="N8:N9"/>
    <mergeCell ref="B7:G7"/>
    <mergeCell ref="B5:C5"/>
    <mergeCell ref="D5:G5"/>
  </mergeCells>
  <conditionalFormatting sqref="H14:K14 H10:K12">
    <cfRule type="cellIs" dxfId="174" priority="1629" operator="equal">
      <formula>1</formula>
    </cfRule>
    <cfRule type="cellIs" dxfId="173" priority="1633" operator="equal">
      <formula>2</formula>
    </cfRule>
    <cfRule type="cellIs" dxfId="172" priority="1634" operator="equal">
      <formula>5</formula>
    </cfRule>
    <cfRule type="cellIs" dxfId="171" priority="1635" operator="equal">
      <formula>8</formula>
    </cfRule>
    <cfRule type="cellIs" dxfId="170" priority="1637" operator="equal">
      <formula>10</formula>
    </cfRule>
  </conditionalFormatting>
  <conditionalFormatting sqref="P14 R14 O10:S12 O13:O20 S13:S20 Q13:Q20">
    <cfRule type="cellIs" dxfId="169" priority="1600" operator="equal">
      <formula>"RB"</formula>
    </cfRule>
    <cfRule type="cellIs" dxfId="168" priority="1601" operator="equal">
      <formula>"RM"</formula>
    </cfRule>
    <cfRule type="cellIs" dxfId="167" priority="1602" operator="equal">
      <formula>"RA"</formula>
    </cfRule>
    <cfRule type="cellIs" dxfId="166" priority="1603" operator="equal">
      <formula>"RE"</formula>
    </cfRule>
  </conditionalFormatting>
  <conditionalFormatting sqref="H14 H10:H12">
    <cfRule type="cellIs" dxfId="165" priority="1628" operator="equal">
      <formula>10</formula>
    </cfRule>
    <cfRule type="cellIs" dxfId="164" priority="1630" operator="equal">
      <formula>1</formula>
    </cfRule>
    <cfRule type="cellIs" dxfId="163" priority="1631" operator="equal">
      <formula>2</formula>
    </cfRule>
    <cfRule type="cellIs" dxfId="162" priority="1632" operator="equal">
      <formula>5</formula>
    </cfRule>
  </conditionalFormatting>
  <conditionalFormatting sqref="M14 M10:M12">
    <cfRule type="cellIs" dxfId="161" priority="1554" operator="lessThan">
      <formula>10</formula>
    </cfRule>
    <cfRule type="cellIs" dxfId="160" priority="1555" operator="lessThan">
      <formula>40</formula>
    </cfRule>
    <cfRule type="cellIs" dxfId="159" priority="1556" operator="lessThan">
      <formula>80</formula>
    </cfRule>
    <cfRule type="cellIs" dxfId="158" priority="1557" operator="lessThan">
      <formula>101</formula>
    </cfRule>
  </conditionalFormatting>
  <conditionalFormatting sqref="L10:L20">
    <cfRule type="cellIs" dxfId="157" priority="1550" operator="equal">
      <formula>"Risco Baixo"</formula>
    </cfRule>
    <cfRule type="cellIs" dxfId="156" priority="1551" operator="equal">
      <formula>"Risco Médio"</formula>
    </cfRule>
    <cfRule type="cellIs" dxfId="155" priority="1552" operator="equal">
      <formula>"Risco Alto"</formula>
    </cfRule>
    <cfRule type="cellIs" dxfId="154" priority="1553" operator="equal">
      <formula>"Risco Extremo"</formula>
    </cfRule>
  </conditionalFormatting>
  <conditionalFormatting sqref="N14 N10:N12">
    <cfRule type="cellIs" dxfId="153" priority="1546" operator="equal">
      <formula>"Risco Baixo é tolerado. A ação de tratamento é Gerenciar o Risco."</formula>
    </cfRule>
    <cfRule type="cellIs" dxfId="152" priority="1547" operator="equal">
      <formula>"Risco Médio é tolerado. A ação de tratamento é Gerenciar o Risco."</formula>
    </cfRule>
    <cfRule type="cellIs" dxfId="151" priority="1548" operator="equal">
      <formula>"Risco Alto não é tolerado. Deverá ser criada ação de tratamento."</formula>
    </cfRule>
    <cfRule type="cellIs" dxfId="150" priority="1549" operator="equal">
      <formula>"Risco Extremo não é tolerado. Deverá ser criada ação de tratamento."</formula>
    </cfRule>
  </conditionalFormatting>
  <conditionalFormatting sqref="M14 M10:M12">
    <cfRule type="cellIs" dxfId="149" priority="1525" operator="equal">
      <formula>""</formula>
    </cfRule>
    <cfRule type="cellIs" dxfId="148" priority="1538" operator="lessThan">
      <formula>10</formula>
    </cfRule>
    <cfRule type="cellIs" dxfId="147" priority="1539" operator="lessThan">
      <formula>40</formula>
    </cfRule>
    <cfRule type="cellIs" dxfId="146" priority="1540" operator="lessThan">
      <formula>80</formula>
    </cfRule>
    <cfRule type="cellIs" dxfId="145" priority="1541" operator="lessThan">
      <formula>101</formula>
    </cfRule>
  </conditionalFormatting>
  <conditionalFormatting sqref="L10:L20">
    <cfRule type="cellIs" dxfId="144" priority="1526" operator="equal">
      <formula>""</formula>
    </cfRule>
    <cfRule type="cellIs" dxfId="143" priority="1534" operator="equal">
      <formula>"Risco Baixo"</formula>
    </cfRule>
    <cfRule type="cellIs" dxfId="142" priority="1535" operator="equal">
      <formula>"Risco Médio"</formula>
    </cfRule>
    <cfRule type="cellIs" dxfId="141" priority="1536" operator="equal">
      <formula>"Risco Alto"</formula>
    </cfRule>
    <cfRule type="cellIs" dxfId="140" priority="1537" operator="equal">
      <formula>"Risco Extremo"</formula>
    </cfRule>
  </conditionalFormatting>
  <conditionalFormatting sqref="N14">
    <cfRule type="cellIs" dxfId="139" priority="1524" operator="equal">
      <formula>""</formula>
    </cfRule>
    <cfRule type="cellIs" dxfId="138" priority="1530" operator="equal">
      <formula>"Risco Baixo é tolerado. A ação de tratamento é Gerenciar o Risco."</formula>
    </cfRule>
    <cfRule type="cellIs" dxfId="137" priority="1531" operator="equal">
      <formula>"Risco Médio é tolerado. A ação de tratamento é Gerenciar o Risco."</formula>
    </cfRule>
    <cfRule type="cellIs" dxfId="136" priority="1532" operator="equal">
      <formula>"Risco Alto não é tolerado. Deverá ser criada ação de tratamento."</formula>
    </cfRule>
    <cfRule type="cellIs" dxfId="135" priority="1533" operator="equal">
      <formula>"Risco Extremo não é tolerado. Deverá ser criada ação de tratamento."</formula>
    </cfRule>
  </conditionalFormatting>
  <conditionalFormatting sqref="K14 I14 I10:I12 K10:K12">
    <cfRule type="cellIs" dxfId="134" priority="1528" operator="equal">
      <formula>""</formula>
    </cfRule>
  </conditionalFormatting>
  <conditionalFormatting sqref="M14 M10:M12">
    <cfRule type="cellIs" dxfId="133" priority="1515" operator="equal">
      <formula>""</formula>
    </cfRule>
    <cfRule type="cellIs" dxfId="132" priority="1516" operator="lessThan">
      <formula>10</formula>
    </cfRule>
    <cfRule type="cellIs" dxfId="131" priority="1517" operator="lessThan">
      <formula>40</formula>
    </cfRule>
    <cfRule type="cellIs" dxfId="130" priority="1518" operator="lessThan">
      <formula>80</formula>
    </cfRule>
    <cfRule type="cellIs" dxfId="129" priority="1519" operator="lessThan">
      <formula>101</formula>
    </cfRule>
  </conditionalFormatting>
  <conditionalFormatting sqref="L10:L20">
    <cfRule type="cellIs" dxfId="128" priority="1510" operator="equal">
      <formula>""</formula>
    </cfRule>
    <cfRule type="cellIs" dxfId="127" priority="1511" operator="equal">
      <formula>"Risco Baixo"</formula>
    </cfRule>
    <cfRule type="cellIs" dxfId="126" priority="1512" operator="equal">
      <formula>"Risco Médio"</formula>
    </cfRule>
    <cfRule type="cellIs" dxfId="125" priority="1513" operator="equal">
      <formula>"Risco Alto"</formula>
    </cfRule>
    <cfRule type="cellIs" dxfId="124" priority="1514" operator="equal">
      <formula>"Risco Extremo"</formula>
    </cfRule>
  </conditionalFormatting>
  <conditionalFormatting sqref="N14 N10:N12">
    <cfRule type="cellIs" dxfId="123" priority="1505" operator="equal">
      <formula>""</formula>
    </cfRule>
    <cfRule type="cellIs" dxfId="122" priority="1506" operator="equal">
      <formula>"Risco Baixo é tolerado. A ação de tratamento é Gerenciar o Risco."</formula>
    </cfRule>
    <cfRule type="cellIs" dxfId="121" priority="1507" operator="equal">
      <formula>"Risco Médio é tolerado. A ação de tratamento é Gerenciar o Risco."</formula>
    </cfRule>
    <cfRule type="cellIs" dxfId="120" priority="1508" operator="equal">
      <formula>"Risco Alto não é tolerado. Deverá ser criada ação de tratamento."</formula>
    </cfRule>
    <cfRule type="cellIs" dxfId="119" priority="1509" operator="equal">
      <formula>"Risco Extremo não é tolerado. Deverá ser criada ação de tratamento."</formula>
    </cfRule>
  </conditionalFormatting>
  <conditionalFormatting sqref="I14 I10:I12">
    <cfRule type="cellIs" dxfId="118" priority="1504" operator="equal">
      <formula>""</formula>
    </cfRule>
  </conditionalFormatting>
  <conditionalFormatting sqref="K14 K10:K12">
    <cfRule type="cellIs" dxfId="117" priority="1503" operator="equal">
      <formula>""</formula>
    </cfRule>
  </conditionalFormatting>
  <conditionalFormatting sqref="N14 N10:N12">
    <cfRule type="cellIs" dxfId="116" priority="1484" operator="equal">
      <formula>""</formula>
    </cfRule>
    <cfRule type="cellIs" dxfId="115" priority="1485" operator="equal">
      <formula>"O risco baixo está dentro do apetite a riscos da UFPA, portanto, deve ser apenas monitorado."</formula>
    </cfRule>
    <cfRule type="cellIs" dxfId="114" priority="1486" operator="equal">
      <formula>"O risco médio está dentro do apetite a riscos da UFPA, portanto, deve ser apenas monitorado."</formula>
    </cfRule>
    <cfRule type="cellIs" dxfId="113" priority="1487" operator="equal">
      <formula>"O risco alto deverá ser priorizado para tratamento, pois está fora do limite de apetite tolerado."</formula>
    </cfRule>
    <cfRule type="cellIs" dxfId="112" priority="1488" operator="equal">
      <formula>"O risco extremo deverá ser priorizado para tratamento, pois está fora do limite de apetite tolerado."</formula>
    </cfRule>
  </conditionalFormatting>
  <conditionalFormatting sqref="H15:K20">
    <cfRule type="cellIs" dxfId="111" priority="133" operator="equal">
      <formula>1</formula>
    </cfRule>
    <cfRule type="cellIs" dxfId="110" priority="137" operator="equal">
      <formula>2</formula>
    </cfRule>
    <cfRule type="cellIs" dxfId="109" priority="138" operator="equal">
      <formula>5</formula>
    </cfRule>
    <cfRule type="cellIs" dxfId="108" priority="139" operator="equal">
      <formula>8</formula>
    </cfRule>
    <cfRule type="cellIs" dxfId="107" priority="140" operator="equal">
      <formula>10</formula>
    </cfRule>
  </conditionalFormatting>
  <conditionalFormatting sqref="P15:P20 R15:R20">
    <cfRule type="cellIs" dxfId="106" priority="128" operator="equal">
      <formula>"RB"</formula>
    </cfRule>
    <cfRule type="cellIs" dxfId="105" priority="129" operator="equal">
      <formula>"RM"</formula>
    </cfRule>
    <cfRule type="cellIs" dxfId="104" priority="130" operator="equal">
      <formula>"RA"</formula>
    </cfRule>
    <cfRule type="cellIs" dxfId="103" priority="131" operator="equal">
      <formula>"RE"</formula>
    </cfRule>
  </conditionalFormatting>
  <conditionalFormatting sqref="H15:H20">
    <cfRule type="cellIs" dxfId="102" priority="132" operator="equal">
      <formula>10</formula>
    </cfRule>
    <cfRule type="cellIs" dxfId="101" priority="134" operator="equal">
      <formula>1</formula>
    </cfRule>
    <cfRule type="cellIs" dxfId="100" priority="135" operator="equal">
      <formula>2</formula>
    </cfRule>
    <cfRule type="cellIs" dxfId="99" priority="136" operator="equal">
      <formula>5</formula>
    </cfRule>
  </conditionalFormatting>
  <conditionalFormatting sqref="M15:M20">
    <cfRule type="cellIs" dxfId="98" priority="124" operator="lessThan">
      <formula>10</formula>
    </cfRule>
    <cfRule type="cellIs" dxfId="97" priority="125" operator="lessThan">
      <formula>40</formula>
    </cfRule>
    <cfRule type="cellIs" dxfId="96" priority="126" operator="lessThan">
      <formula>80</formula>
    </cfRule>
    <cfRule type="cellIs" dxfId="95" priority="127" operator="lessThan">
      <formula>101</formula>
    </cfRule>
  </conditionalFormatting>
  <conditionalFormatting sqref="N15:N20">
    <cfRule type="cellIs" dxfId="94" priority="116" operator="equal">
      <formula>"Risco Baixo é tolerado. A ação de tratamento é Gerenciar o Risco."</formula>
    </cfRule>
    <cfRule type="cellIs" dxfId="93" priority="117" operator="equal">
      <formula>"Risco Médio é tolerado. A ação de tratamento é Gerenciar o Risco."</formula>
    </cfRule>
    <cfRule type="cellIs" dxfId="92" priority="118" operator="equal">
      <formula>"Risco Alto não é tolerado. Deverá ser criada ação de tratamento."</formula>
    </cfRule>
    <cfRule type="cellIs" dxfId="91" priority="119" operator="equal">
      <formula>"Risco Extremo não é tolerado. Deverá ser criada ação de tratamento."</formula>
    </cfRule>
  </conditionalFormatting>
  <conditionalFormatting sqref="M15:M20">
    <cfRule type="cellIs" dxfId="90" priority="101" operator="equal">
      <formula>""</formula>
    </cfRule>
    <cfRule type="cellIs" dxfId="89" priority="112" operator="lessThan">
      <formula>10</formula>
    </cfRule>
    <cfRule type="cellIs" dxfId="88" priority="113" operator="lessThan">
      <formula>40</formula>
    </cfRule>
    <cfRule type="cellIs" dxfId="87" priority="114" operator="lessThan">
      <formula>80</formula>
    </cfRule>
    <cfRule type="cellIs" dxfId="86" priority="115" operator="lessThan">
      <formula>101</formula>
    </cfRule>
  </conditionalFormatting>
  <conditionalFormatting sqref="N15:N20">
    <cfRule type="cellIs" dxfId="85" priority="100" operator="equal">
      <formula>""</formula>
    </cfRule>
    <cfRule type="cellIs" dxfId="84" priority="104" operator="equal">
      <formula>"Risco Baixo é tolerado. A ação de tratamento é Gerenciar o Risco."</formula>
    </cfRule>
    <cfRule type="cellIs" dxfId="83" priority="105" operator="equal">
      <formula>"Risco Médio é tolerado. A ação de tratamento é Gerenciar o Risco."</formula>
    </cfRule>
    <cfRule type="cellIs" dxfId="82" priority="106" operator="equal">
      <formula>"Risco Alto não é tolerado. Deverá ser criada ação de tratamento."</formula>
    </cfRule>
    <cfRule type="cellIs" dxfId="81" priority="107" operator="equal">
      <formula>"Risco Extremo não é tolerado. Deverá ser criada ação de tratamento."</formula>
    </cfRule>
  </conditionalFormatting>
  <conditionalFormatting sqref="I15:I20 K15:K20">
    <cfRule type="cellIs" dxfId="80" priority="103" operator="equal">
      <formula>""</formula>
    </cfRule>
  </conditionalFormatting>
  <conditionalFormatting sqref="M15:M20">
    <cfRule type="cellIs" dxfId="79" priority="95" operator="equal">
      <formula>""</formula>
    </cfRule>
    <cfRule type="cellIs" dxfId="78" priority="96" operator="lessThan">
      <formula>10</formula>
    </cfRule>
    <cfRule type="cellIs" dxfId="77" priority="97" operator="lessThan">
      <formula>40</formula>
    </cfRule>
    <cfRule type="cellIs" dxfId="76" priority="98" operator="lessThan">
      <formula>80</formula>
    </cfRule>
    <cfRule type="cellIs" dxfId="75" priority="99" operator="lessThan">
      <formula>101</formula>
    </cfRule>
  </conditionalFormatting>
  <conditionalFormatting sqref="N15:N20">
    <cfRule type="cellIs" dxfId="74" priority="85" operator="equal">
      <formula>""</formula>
    </cfRule>
    <cfRule type="cellIs" dxfId="73" priority="86" operator="equal">
      <formula>"Risco Baixo é tolerado. A ação de tratamento é Gerenciar o Risco."</formula>
    </cfRule>
    <cfRule type="cellIs" dxfId="72" priority="87" operator="equal">
      <formula>"Risco Médio é tolerado. A ação de tratamento é Gerenciar o Risco."</formula>
    </cfRule>
    <cfRule type="cellIs" dxfId="71" priority="88" operator="equal">
      <formula>"Risco Alto não é tolerado. Deverá ser criada ação de tratamento."</formula>
    </cfRule>
    <cfRule type="cellIs" dxfId="70" priority="89" operator="equal">
      <formula>"Risco Extremo não é tolerado. Deverá ser criada ação de tratamento."</formula>
    </cfRule>
  </conditionalFormatting>
  <conditionalFormatting sqref="I15:I20">
    <cfRule type="cellIs" dxfId="69" priority="84" operator="equal">
      <formula>""</formula>
    </cfRule>
  </conditionalFormatting>
  <conditionalFormatting sqref="K15:K20">
    <cfRule type="cellIs" dxfId="68" priority="83" operator="equal">
      <formula>""</formula>
    </cfRule>
  </conditionalFormatting>
  <conditionalFormatting sqref="N15:N20">
    <cfRule type="cellIs" dxfId="67" priority="78" operator="equal">
      <formula>""</formula>
    </cfRule>
    <cfRule type="cellIs" dxfId="66" priority="79" operator="equal">
      <formula>"O risco baixo está dentro do apetite a riscos da UFPA, portanto, deve ser apenas monitorado."</formula>
    </cfRule>
    <cfRule type="cellIs" dxfId="65" priority="80" operator="equal">
      <formula>"O risco médio está dentro do apetite a riscos da UFPA, portanto, deve ser apenas monitorado."</formula>
    </cfRule>
    <cfRule type="cellIs" dxfId="64" priority="81" operator="equal">
      <formula>"O risco alto deverá ser priorizado para tratamento, pois está fora do limite de apetite tolerado."</formula>
    </cfRule>
    <cfRule type="cellIs" dxfId="63" priority="82" operator="equal">
      <formula>"O risco extremo deverá ser priorizado para tratamento, pois está fora do limite de apetite tolerado."</formula>
    </cfRule>
  </conditionalFormatting>
  <conditionalFormatting sqref="H13:K13">
    <cfRule type="cellIs" dxfId="62" priority="56" operator="equal">
      <formula>1</formula>
    </cfRule>
    <cfRule type="cellIs" dxfId="61" priority="60" operator="equal">
      <formula>2</formula>
    </cfRule>
    <cfRule type="cellIs" dxfId="60" priority="61" operator="equal">
      <formula>5</formula>
    </cfRule>
    <cfRule type="cellIs" dxfId="59" priority="62" operator="equal">
      <formula>8</formula>
    </cfRule>
    <cfRule type="cellIs" dxfId="58" priority="63" operator="equal">
      <formula>10</formula>
    </cfRule>
  </conditionalFormatting>
  <conditionalFormatting sqref="P13 R13">
    <cfRule type="cellIs" dxfId="57" priority="51" operator="equal">
      <formula>"RB"</formula>
    </cfRule>
    <cfRule type="cellIs" dxfId="56" priority="52" operator="equal">
      <formula>"RM"</formula>
    </cfRule>
    <cfRule type="cellIs" dxfId="55" priority="53" operator="equal">
      <formula>"RA"</formula>
    </cfRule>
    <cfRule type="cellIs" dxfId="54" priority="54" operator="equal">
      <formula>"RE"</formula>
    </cfRule>
  </conditionalFormatting>
  <conditionalFormatting sqref="H13">
    <cfRule type="cellIs" dxfId="53" priority="55" operator="equal">
      <formula>10</formula>
    </cfRule>
    <cfRule type="cellIs" dxfId="52" priority="57" operator="equal">
      <formula>1</formula>
    </cfRule>
    <cfRule type="cellIs" dxfId="51" priority="58" operator="equal">
      <formula>2</formula>
    </cfRule>
    <cfRule type="cellIs" dxfId="50" priority="59" operator="equal">
      <formula>5</formula>
    </cfRule>
  </conditionalFormatting>
  <conditionalFormatting sqref="M13">
    <cfRule type="cellIs" dxfId="49" priority="47" operator="lessThan">
      <formula>10</formula>
    </cfRule>
    <cfRule type="cellIs" dxfId="48" priority="48" operator="lessThan">
      <formula>40</formula>
    </cfRule>
    <cfRule type="cellIs" dxfId="47" priority="49" operator="lessThan">
      <formula>80</formula>
    </cfRule>
    <cfRule type="cellIs" dxfId="46" priority="50" operator="lessThan">
      <formula>101</formula>
    </cfRule>
  </conditionalFormatting>
  <conditionalFormatting sqref="N13">
    <cfRule type="cellIs" dxfId="45" priority="39" operator="equal">
      <formula>"Risco Baixo é tolerado. A ação de tratamento é Gerenciar o Risco."</formula>
    </cfRule>
    <cfRule type="cellIs" dxfId="44" priority="40" operator="equal">
      <formula>"Risco Médio é tolerado. A ação de tratamento é Gerenciar o Risco."</formula>
    </cfRule>
    <cfRule type="cellIs" dxfId="43" priority="41" operator="equal">
      <formula>"Risco Alto não é tolerado. Deverá ser criada ação de tratamento."</formula>
    </cfRule>
    <cfRule type="cellIs" dxfId="42" priority="42" operator="equal">
      <formula>"Risco Extremo não é tolerado. Deverá ser criada ação de tratamento."</formula>
    </cfRule>
  </conditionalFormatting>
  <conditionalFormatting sqref="M13">
    <cfRule type="cellIs" dxfId="41" priority="24" operator="equal">
      <formula>""</formula>
    </cfRule>
    <cfRule type="cellIs" dxfId="40" priority="35" operator="lessThan">
      <formula>10</formula>
    </cfRule>
    <cfRule type="cellIs" dxfId="39" priority="36" operator="lessThan">
      <formula>40</formula>
    </cfRule>
    <cfRule type="cellIs" dxfId="38" priority="37" operator="lessThan">
      <formula>80</formula>
    </cfRule>
    <cfRule type="cellIs" dxfId="37" priority="38" operator="lessThan">
      <formula>101</formula>
    </cfRule>
  </conditionalFormatting>
  <conditionalFormatting sqref="N13">
    <cfRule type="cellIs" dxfId="36" priority="23" operator="equal">
      <formula>""</formula>
    </cfRule>
    <cfRule type="cellIs" dxfId="35" priority="27" operator="equal">
      <formula>"Risco Baixo é tolerado. A ação de tratamento é Gerenciar o Risco."</formula>
    </cfRule>
    <cfRule type="cellIs" dxfId="34" priority="28" operator="equal">
      <formula>"Risco Médio é tolerado. A ação de tratamento é Gerenciar o Risco."</formula>
    </cfRule>
    <cfRule type="cellIs" dxfId="33" priority="29" operator="equal">
      <formula>"Risco Alto não é tolerado. Deverá ser criada ação de tratamento."</formula>
    </cfRule>
    <cfRule type="cellIs" dxfId="32" priority="30" operator="equal">
      <formula>"Risco Extremo não é tolerado. Deverá ser criada ação de tratamento."</formula>
    </cfRule>
  </conditionalFormatting>
  <conditionalFormatting sqref="K13 I13">
    <cfRule type="cellIs" dxfId="31" priority="26" operator="equal">
      <formula>""</formula>
    </cfRule>
  </conditionalFormatting>
  <conditionalFormatting sqref="M13">
    <cfRule type="cellIs" dxfId="30" priority="18" operator="equal">
      <formula>""</formula>
    </cfRule>
    <cfRule type="cellIs" dxfId="29" priority="19" operator="lessThan">
      <formula>10</formula>
    </cfRule>
    <cfRule type="cellIs" dxfId="28" priority="20" operator="lessThan">
      <formula>40</formula>
    </cfRule>
    <cfRule type="cellIs" dxfId="27" priority="21" operator="lessThan">
      <formula>80</formula>
    </cfRule>
    <cfRule type="cellIs" dxfId="26" priority="22" operator="lessThan">
      <formula>101</formula>
    </cfRule>
  </conditionalFormatting>
  <conditionalFormatting sqref="N13">
    <cfRule type="cellIs" dxfId="25" priority="8" operator="equal">
      <formula>""</formula>
    </cfRule>
    <cfRule type="cellIs" dxfId="24" priority="9" operator="equal">
      <formula>"Risco Baixo é tolerado. A ação de tratamento é Gerenciar o Risco."</formula>
    </cfRule>
    <cfRule type="cellIs" dxfId="23" priority="10" operator="equal">
      <formula>"Risco Médio é tolerado. A ação de tratamento é Gerenciar o Risco."</formula>
    </cfRule>
    <cfRule type="cellIs" dxfId="22" priority="11" operator="equal">
      <formula>"Risco Alto não é tolerado. Deverá ser criada ação de tratamento."</formula>
    </cfRule>
    <cfRule type="cellIs" dxfId="21" priority="12" operator="equal">
      <formula>"Risco Extremo não é tolerado. Deverá ser criada ação de tratamento."</formula>
    </cfRule>
  </conditionalFormatting>
  <conditionalFormatting sqref="I13">
    <cfRule type="cellIs" dxfId="20" priority="7" operator="equal">
      <formula>""</formula>
    </cfRule>
  </conditionalFormatting>
  <conditionalFormatting sqref="K13">
    <cfRule type="cellIs" dxfId="19" priority="6" operator="equal">
      <formula>""</formula>
    </cfRule>
  </conditionalFormatting>
  <conditionalFormatting sqref="N13">
    <cfRule type="cellIs" dxfId="18" priority="1" operator="equal">
      <formula>""</formula>
    </cfRule>
    <cfRule type="cellIs" dxfId="17" priority="2" operator="equal">
      <formula>"O risco baixo está dentro do apetite a riscos da UFPA, portanto, deve ser apenas monitorado."</formula>
    </cfRule>
    <cfRule type="cellIs" dxfId="16" priority="3" operator="equal">
      <formula>"O risco médio está dentro do apetite a riscos da UFPA, portanto, deve ser apenas monitorado."</formula>
    </cfRule>
    <cfRule type="cellIs" dxfId="15" priority="4" operator="equal">
      <formula>"O risco alto deverá ser priorizado para tratamento, pois está fora do limite de apetite tolerado."</formula>
    </cfRule>
    <cfRule type="cellIs" dxfId="14" priority="5" operator="equal">
      <formula>"O risco extremo deverá ser priorizado para tratamento, pois está fora do limite de apetite tolerado."</formula>
    </cfRule>
  </conditionalFormatting>
  <dataValidations count="3">
    <dataValidation type="list" allowBlank="1" showInputMessage="1" showErrorMessage="1" sqref="O10:S20">
      <formula1>"Sim,Não"</formula1>
    </dataValidation>
    <dataValidation type="list" allowBlank="1" showInputMessage="1" showErrorMessage="1" sqref="H10:H20">
      <formula1>"Muito Baixa,Baixa,Média,Alta,Muito Alta"</formula1>
    </dataValidation>
    <dataValidation type="list" allowBlank="1" showInputMessage="1" showErrorMessage="1" sqref="J10:J20">
      <formula1>"Muito Baixo,Baixo,Médio,Alto,Muito Alto"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1"/>
  <sheetViews>
    <sheetView showGridLines="0" topLeftCell="A13" workbookViewId="0">
      <selection activeCell="D8" sqref="D8"/>
    </sheetView>
  </sheetViews>
  <sheetFormatPr defaultColWidth="9.140625" defaultRowHeight="15.75" x14ac:dyDescent="0.25"/>
  <cols>
    <col min="1" max="1" width="9.140625" style="11"/>
    <col min="2" max="2" width="1.140625" style="11" customWidth="1"/>
    <col min="3" max="3" width="22.5703125" style="11" customWidth="1"/>
    <col min="4" max="4" width="9.28515625" style="11" customWidth="1"/>
    <col min="5" max="5" width="62.85546875" style="11" customWidth="1"/>
    <col min="6" max="6" width="1.140625" style="11" customWidth="1"/>
    <col min="7" max="7" width="9.140625" style="11"/>
    <col min="8" max="9" width="9.140625" style="11" customWidth="1"/>
    <col min="10" max="16384" width="9.140625" style="11"/>
  </cols>
  <sheetData>
    <row r="3" spans="3:5" ht="4.5" customHeight="1" thickBot="1" x14ac:dyDescent="0.3"/>
    <row r="4" spans="3:5" ht="16.5" thickBot="1" x14ac:dyDescent="0.3">
      <c r="C4" s="97" t="s">
        <v>72</v>
      </c>
      <c r="D4" s="98"/>
      <c r="E4" s="99"/>
    </row>
    <row r="5" spans="3:5" ht="16.5" thickBot="1" x14ac:dyDescent="0.3">
      <c r="C5" s="13" t="s">
        <v>0</v>
      </c>
      <c r="D5" s="14" t="s">
        <v>1</v>
      </c>
      <c r="E5" s="15" t="s">
        <v>69</v>
      </c>
    </row>
    <row r="6" spans="3:5" ht="49.5" customHeight="1" x14ac:dyDescent="0.25">
      <c r="C6" s="22" t="s">
        <v>4</v>
      </c>
      <c r="D6" s="16">
        <v>1</v>
      </c>
      <c r="E6" s="17" t="s">
        <v>74</v>
      </c>
    </row>
    <row r="7" spans="3:5" ht="49.5" customHeight="1" x14ac:dyDescent="0.25">
      <c r="C7" s="23" t="s">
        <v>2</v>
      </c>
      <c r="D7" s="18">
        <v>2</v>
      </c>
      <c r="E7" s="19" t="s">
        <v>75</v>
      </c>
    </row>
    <row r="8" spans="3:5" ht="49.5" customHeight="1" x14ac:dyDescent="0.25">
      <c r="C8" s="24" t="s">
        <v>3</v>
      </c>
      <c r="D8" s="18">
        <v>5</v>
      </c>
      <c r="E8" s="19" t="s">
        <v>76</v>
      </c>
    </row>
    <row r="9" spans="3:5" ht="49.5" customHeight="1" x14ac:dyDescent="0.25">
      <c r="C9" s="25" t="s">
        <v>81</v>
      </c>
      <c r="D9" s="18">
        <v>8</v>
      </c>
      <c r="E9" s="19" t="s">
        <v>77</v>
      </c>
    </row>
    <row r="10" spans="3:5" ht="49.5" customHeight="1" thickBot="1" x14ac:dyDescent="0.3">
      <c r="C10" s="26" t="s">
        <v>5</v>
      </c>
      <c r="D10" s="20">
        <v>10</v>
      </c>
      <c r="E10" s="21" t="s">
        <v>87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97" t="s">
        <v>73</v>
      </c>
      <c r="D14" s="98"/>
      <c r="E14" s="99"/>
    </row>
    <row r="15" spans="3:5" ht="16.5" thickBot="1" x14ac:dyDescent="0.3">
      <c r="C15" s="13" t="s">
        <v>11</v>
      </c>
      <c r="D15" s="14" t="s">
        <v>1</v>
      </c>
      <c r="E15" s="15" t="s">
        <v>69</v>
      </c>
    </row>
    <row r="16" spans="3:5" ht="49.5" customHeight="1" x14ac:dyDescent="0.25">
      <c r="C16" s="22" t="s">
        <v>6</v>
      </c>
      <c r="D16" s="16">
        <v>1</v>
      </c>
      <c r="E16" s="17" t="s">
        <v>71</v>
      </c>
    </row>
    <row r="17" spans="3:5" ht="49.5" customHeight="1" x14ac:dyDescent="0.25">
      <c r="C17" s="23" t="s">
        <v>7</v>
      </c>
      <c r="D17" s="18">
        <v>2</v>
      </c>
      <c r="E17" s="19" t="s">
        <v>70</v>
      </c>
    </row>
    <row r="18" spans="3:5" ht="49.5" customHeight="1" x14ac:dyDescent="0.25">
      <c r="C18" s="24" t="s">
        <v>8</v>
      </c>
      <c r="D18" s="18">
        <v>5</v>
      </c>
      <c r="E18" s="19" t="s">
        <v>78</v>
      </c>
    </row>
    <row r="19" spans="3:5" ht="49.5" customHeight="1" x14ac:dyDescent="0.25">
      <c r="C19" s="25" t="s">
        <v>9</v>
      </c>
      <c r="D19" s="18">
        <v>8</v>
      </c>
      <c r="E19" s="19" t="s">
        <v>79</v>
      </c>
    </row>
    <row r="20" spans="3:5" ht="49.5" customHeight="1" thickBot="1" x14ac:dyDescent="0.3">
      <c r="C20" s="26" t="s">
        <v>10</v>
      </c>
      <c r="D20" s="20">
        <v>10</v>
      </c>
      <c r="E20" s="21" t="s">
        <v>80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9"/>
  <sheetViews>
    <sheetView showGridLines="0" workbookViewId="0">
      <selection activeCell="C29" sqref="C29"/>
    </sheetView>
  </sheetViews>
  <sheetFormatPr defaultColWidth="9.140625" defaultRowHeight="15" x14ac:dyDescent="0.25"/>
  <cols>
    <col min="1" max="1" width="9.140625" style="12"/>
    <col min="2" max="2" width="0.5703125" style="12" customWidth="1"/>
    <col min="3" max="3" width="26.42578125" style="12" customWidth="1"/>
    <col min="4" max="4" width="32.5703125" style="12" customWidth="1"/>
    <col min="5" max="5" width="0.5703125" style="12" customWidth="1"/>
    <col min="6" max="16384" width="9.140625" style="12"/>
  </cols>
  <sheetData>
    <row r="2" spans="3:4" ht="5.25" customHeight="1" thickBot="1" x14ac:dyDescent="0.3"/>
    <row r="3" spans="3:4" ht="16.5" thickBot="1" x14ac:dyDescent="0.3">
      <c r="C3" s="97" t="s">
        <v>85</v>
      </c>
      <c r="D3" s="99"/>
    </row>
    <row r="4" spans="3:4" ht="15.75" x14ac:dyDescent="0.25">
      <c r="C4" s="27" t="s">
        <v>13</v>
      </c>
      <c r="D4" s="28" t="s">
        <v>12</v>
      </c>
    </row>
    <row r="5" spans="3:4" ht="33.75" customHeight="1" x14ac:dyDescent="0.25">
      <c r="C5" s="23" t="s">
        <v>14</v>
      </c>
      <c r="D5" s="29" t="s">
        <v>88</v>
      </c>
    </row>
    <row r="6" spans="3:4" ht="33.75" customHeight="1" x14ac:dyDescent="0.25">
      <c r="C6" s="24" t="s">
        <v>15</v>
      </c>
      <c r="D6" s="29" t="s">
        <v>89</v>
      </c>
    </row>
    <row r="7" spans="3:4" ht="33.75" customHeight="1" x14ac:dyDescent="0.25">
      <c r="C7" s="25" t="s">
        <v>16</v>
      </c>
      <c r="D7" s="29" t="s">
        <v>90</v>
      </c>
    </row>
    <row r="8" spans="3:4" ht="33.75" customHeight="1" thickBot="1" x14ac:dyDescent="0.3">
      <c r="C8" s="26" t="s">
        <v>17</v>
      </c>
      <c r="D8" s="30" t="s">
        <v>18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2"/>
  <sheetViews>
    <sheetView showGridLines="0" workbookViewId="0">
      <selection activeCell="C29" sqref="C29"/>
    </sheetView>
  </sheetViews>
  <sheetFormatPr defaultColWidth="9.140625" defaultRowHeight="15.75" x14ac:dyDescent="0.25"/>
  <cols>
    <col min="1" max="1" width="9.140625" style="11"/>
    <col min="2" max="2" width="1" style="11" customWidth="1"/>
    <col min="3" max="3" width="3.140625" style="11" customWidth="1"/>
    <col min="4" max="4" width="8.28515625" style="11" customWidth="1"/>
    <col min="5" max="5" width="0.7109375" style="11" customWidth="1"/>
    <col min="6" max="10" width="8.28515625" style="11" customWidth="1"/>
    <col min="11" max="11" width="1" style="11" customWidth="1"/>
    <col min="12" max="16384" width="9.140625" style="11"/>
  </cols>
  <sheetData>
    <row r="2" spans="3:10" ht="4.5" customHeight="1" thickBot="1" x14ac:dyDescent="0.3"/>
    <row r="3" spans="3:10" ht="16.5" thickBot="1" x14ac:dyDescent="0.3">
      <c r="C3" s="97" t="s">
        <v>86</v>
      </c>
      <c r="D3" s="98"/>
      <c r="E3" s="98"/>
      <c r="F3" s="98"/>
      <c r="G3" s="98"/>
      <c r="H3" s="98"/>
      <c r="I3" s="98"/>
      <c r="J3" s="99"/>
    </row>
    <row r="4" spans="3:10" ht="33.75" customHeight="1" x14ac:dyDescent="0.25">
      <c r="C4" s="100" t="s">
        <v>19</v>
      </c>
      <c r="D4" s="31" t="s">
        <v>21</v>
      </c>
      <c r="F4" s="40" t="s">
        <v>26</v>
      </c>
      <c r="G4" s="40" t="s">
        <v>40</v>
      </c>
      <c r="H4" s="41" t="s">
        <v>37</v>
      </c>
      <c r="I4" s="42" t="s">
        <v>43</v>
      </c>
      <c r="J4" s="43" t="s">
        <v>44</v>
      </c>
    </row>
    <row r="5" spans="3:10" ht="33.75" customHeight="1" x14ac:dyDescent="0.25">
      <c r="C5" s="100"/>
      <c r="D5" s="32" t="s">
        <v>22</v>
      </c>
      <c r="F5" s="44" t="s">
        <v>27</v>
      </c>
      <c r="G5" s="45" t="s">
        <v>41</v>
      </c>
      <c r="H5" s="46" t="s">
        <v>38</v>
      </c>
      <c r="I5" s="46" t="s">
        <v>39</v>
      </c>
      <c r="J5" s="47" t="s">
        <v>43</v>
      </c>
    </row>
    <row r="6" spans="3:10" ht="33.75" customHeight="1" x14ac:dyDescent="0.25">
      <c r="C6" s="100"/>
      <c r="D6" s="34" t="s">
        <v>23</v>
      </c>
      <c r="F6" s="44" t="s">
        <v>28</v>
      </c>
      <c r="G6" s="45" t="s">
        <v>26</v>
      </c>
      <c r="H6" s="45" t="s">
        <v>42</v>
      </c>
      <c r="I6" s="46" t="s">
        <v>38</v>
      </c>
      <c r="J6" s="48" t="s">
        <v>37</v>
      </c>
    </row>
    <row r="7" spans="3:10" ht="33.75" customHeight="1" x14ac:dyDescent="0.25">
      <c r="C7" s="100"/>
      <c r="D7" s="33" t="s">
        <v>24</v>
      </c>
      <c r="F7" s="44" t="s">
        <v>29</v>
      </c>
      <c r="G7" s="44" t="s">
        <v>31</v>
      </c>
      <c r="H7" s="45" t="s">
        <v>26</v>
      </c>
      <c r="I7" s="45" t="s">
        <v>41</v>
      </c>
      <c r="J7" s="49" t="s">
        <v>40</v>
      </c>
    </row>
    <row r="8" spans="3:10" ht="33.75" customHeight="1" x14ac:dyDescent="0.25">
      <c r="C8" s="101"/>
      <c r="D8" s="36" t="s">
        <v>25</v>
      </c>
      <c r="F8" s="44" t="s">
        <v>30</v>
      </c>
      <c r="G8" s="44" t="s">
        <v>29</v>
      </c>
      <c r="H8" s="44" t="s">
        <v>28</v>
      </c>
      <c r="I8" s="44" t="s">
        <v>27</v>
      </c>
      <c r="J8" s="49" t="s">
        <v>26</v>
      </c>
    </row>
    <row r="9" spans="3:10" ht="3.75" customHeight="1" x14ac:dyDescent="0.25">
      <c r="C9" s="37"/>
      <c r="J9" s="38"/>
    </row>
    <row r="10" spans="3:10" ht="33.75" customHeight="1" x14ac:dyDescent="0.25">
      <c r="C10" s="104"/>
      <c r="D10" s="105"/>
      <c r="F10" s="36" t="s">
        <v>32</v>
      </c>
      <c r="G10" s="33" t="s">
        <v>33</v>
      </c>
      <c r="H10" s="34" t="s">
        <v>34</v>
      </c>
      <c r="I10" s="32" t="s">
        <v>35</v>
      </c>
      <c r="J10" s="35" t="s">
        <v>36</v>
      </c>
    </row>
    <row r="11" spans="3:10" ht="16.5" customHeight="1" thickBot="1" x14ac:dyDescent="0.3">
      <c r="C11" s="106"/>
      <c r="D11" s="107"/>
      <c r="E11" s="39"/>
      <c r="F11" s="102" t="s">
        <v>20</v>
      </c>
      <c r="G11" s="102"/>
      <c r="H11" s="102"/>
      <c r="I11" s="102"/>
      <c r="J11" s="103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C32" sqref="C3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tabSelected="1" zoomScale="80" zoomScaleNormal="80" zoomScaleSheetLayoutView="70" workbookViewId="0">
      <pane ySplit="6" topLeftCell="A11" activePane="bottomLeft" state="frozen"/>
      <selection pane="bottomLeft" activeCell="B2" sqref="B2:C2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4.8554687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 x14ac:dyDescent="0.25">
      <c r="B1" s="54"/>
    </row>
    <row r="2" spans="2:8" ht="19.5" customHeight="1" x14ac:dyDescent="0.3">
      <c r="B2" s="108" t="str">
        <f>'Planilha de Gestão de Riscos'!B2:D2</f>
        <v>UFPA - Planilha de Gestão de Riscos</v>
      </c>
      <c r="C2" s="108"/>
    </row>
    <row r="3" spans="2:8" ht="19.5" customHeight="1" x14ac:dyDescent="0.3">
      <c r="B3" s="108" t="str">
        <f>IF('Planilha de Gestão de Riscos'!G2=0,"Unidade:","Unidade:"&amp;" "&amp;'Planilha de Gestão de Riscos'!G2)</f>
        <v>Unidade: Prefeitura Multicampi</v>
      </c>
      <c r="C3" s="108"/>
    </row>
    <row r="4" spans="2:8" ht="19.5" customHeight="1" thickBot="1" x14ac:dyDescent="0.35">
      <c r="B4" s="55" t="str">
        <f>IF('Planilha de Gestão de Riscos'!D5=0,"Objeto Geral:","Objeto Geral:"&amp;" "&amp;'Planilha de Gestão de Riscos'!D5)</f>
        <v>Objeto Geral:</v>
      </c>
    </row>
    <row r="5" spans="2:8" ht="21.75" customHeight="1" x14ac:dyDescent="0.25">
      <c r="B5" s="113" t="str">
        <f>'Planilha de Gestão de Riscos'!B8</f>
        <v>Item</v>
      </c>
      <c r="C5" s="114" t="str">
        <f>'Planilha de Gestão de Riscos'!C8</f>
        <v>Objeto analisado (específico)</v>
      </c>
      <c r="D5" s="114" t="str">
        <f>'Planilha de Gestão de Riscos'!E8</f>
        <v>Risco</v>
      </c>
      <c r="E5" s="115" t="str">
        <f>'Planilha de Gestão de Riscos'!L8</f>
        <v>Nível de Risco (P X I)</v>
      </c>
      <c r="F5" s="109" t="str">
        <f>'Planilha de Gestão de Riscos'!T8</f>
        <v>Ação de Tratamento</v>
      </c>
      <c r="G5" s="109" t="str">
        <f>'Planilha de Gestão de Riscos'!U9</f>
        <v>Executor da ação de tratamento</v>
      </c>
      <c r="H5" s="111" t="str">
        <f>'Planilha de Gestão de Riscos'!V9</f>
        <v xml:space="preserve">Prazo </v>
      </c>
    </row>
    <row r="6" spans="2:8" x14ac:dyDescent="0.25">
      <c r="B6" s="88"/>
      <c r="C6" s="89"/>
      <c r="D6" s="89"/>
      <c r="E6" s="116"/>
      <c r="F6" s="110"/>
      <c r="G6" s="110"/>
      <c r="H6" s="112"/>
    </row>
    <row r="7" spans="2:8" s="4" customFormat="1" ht="248.25" customHeight="1" x14ac:dyDescent="0.25">
      <c r="B7" s="51">
        <v>1</v>
      </c>
      <c r="C7" s="1" t="str">
        <f>'Planilha de Gestão de Riscos'!C10</f>
        <v xml:space="preserve"> Projeto de Melhoria do
Processo de Planejamento
e acompanhamento de
Obras</v>
      </c>
      <c r="D7" s="51" t="str">
        <f>'Planilha de Gestão de Riscos'!E10</f>
        <v>Paralisação da Obra</v>
      </c>
      <c r="E7" s="1" t="str">
        <f>IF('Planilha de Gestão de Riscos'!L10=0,"",'Planilha de Gestão de Riscos'!L10)</f>
        <v>Risco Alto</v>
      </c>
      <c r="F7" s="51" t="str">
        <f>'Planilha de Gestão de Riscos'!T10</f>
        <v xml:space="preserve"> Alocação de equipe suficiente para segregar as funções de planejamento da contratação, da licitação e da fiscalização. Há alternativa de contratar a elaboração de projetos;
Elaboração de manuais/pafronização de do cumentos para dar suporte as fases supracitadas; aperfeiçoar a pesquisa de mercado quanto a qualificação técnica e financeira das empresas licitantes.</v>
      </c>
      <c r="G7" s="51" t="str">
        <f>'Planilha de Gestão de Riscos'!U10</f>
        <v>DIESF</v>
      </c>
      <c r="H7" s="51" t="str">
        <f>'Planilha de Gestão de Riscos'!V10</f>
        <v>Continuo</v>
      </c>
    </row>
    <row r="8" spans="2:8" s="4" customFormat="1" ht="165" x14ac:dyDescent="0.25">
      <c r="B8" s="51">
        <v>2</v>
      </c>
      <c r="C8" s="1" t="str">
        <f>'Planilha de Gestão de Riscos'!C11</f>
        <v xml:space="preserve"> Projeto de Melhoria do
Processo de Planejamento
e acompanhamento de
Obras</v>
      </c>
      <c r="D8" s="51" t="str">
        <f>'Planilha de Gestão de Riscos'!E11</f>
        <v>Distrato</v>
      </c>
      <c r="E8" s="1" t="str">
        <f>IF('Planilha de Gestão de Riscos'!L11=0,"",'Planilha de Gestão de Riscos'!L11)</f>
        <v>Risco Alto</v>
      </c>
      <c r="F8" s="51" t="str">
        <f>'Planilha de Gestão de Riscos'!T11</f>
        <v xml:space="preserve"> Alocação de equipe suficiente para segregar as funções de planejamento da contratação, da licitação e da fiscalização. Há alternativa de contratar a elaboração de projetos;
Elaboração de manuais/pafronização de do cumentos para dar suporte as fases supracitadas; aperfeiçoar a pesquisa de mercado quanto a qualificação técnica e financeira das empresas licitantes. </v>
      </c>
      <c r="G8" s="51" t="str">
        <f>'Planilha de Gestão de Riscos'!U11</f>
        <v>DIESF</v>
      </c>
      <c r="H8" s="51" t="str">
        <f>'Planilha de Gestão de Riscos'!V11</f>
        <v>Continuo</v>
      </c>
    </row>
    <row r="9" spans="2:8" s="4" customFormat="1" ht="165" x14ac:dyDescent="0.25">
      <c r="B9" s="51">
        <v>3</v>
      </c>
      <c r="C9" s="1" t="str">
        <f>'Planilha de Gestão de Riscos'!C12</f>
        <v xml:space="preserve"> Projeto de Melhoria do
Processo de Planejamento
e acompanhamento de
Obras</v>
      </c>
      <c r="D9" s="51" t="str">
        <f>'Planilha de Gestão de Riscos'!E12</f>
        <v>Atraso no Cronograma</v>
      </c>
      <c r="E9" s="1" t="str">
        <f>IF('Planilha de Gestão de Riscos'!L12=0,"",'Planilha de Gestão de Riscos'!L12)</f>
        <v>Risco Alto</v>
      </c>
      <c r="F9" s="51" t="str">
        <f>'Planilha de Gestão de Riscos'!T12</f>
        <v xml:space="preserve"> Alocação de equipe suficiente para segregar as funções de planejamento da contratação, da licitação e da fiscalização. Há alternativa de contratar a elaboração de projetos;
Elaboração de manuais/pafronização de do cumentos para dar suporte as fases supracitadas; aperfeiçoar a pesquisa de mercado quanto a qualificação técnica e financeira das empresas licitantes. </v>
      </c>
      <c r="G9" s="51" t="str">
        <f>'Planilha de Gestão de Riscos'!U12</f>
        <v>DIESF</v>
      </c>
      <c r="H9" s="51" t="str">
        <f>'Planilha de Gestão de Riscos'!V12</f>
        <v>Continuo</v>
      </c>
    </row>
    <row r="10" spans="2:8" s="4" customFormat="1" ht="135" x14ac:dyDescent="0.25">
      <c r="B10" s="51">
        <v>4</v>
      </c>
      <c r="C10" s="1" t="str">
        <f>'Planilha de Gestão de Riscos'!C13</f>
        <v>Projeto de adequação a infraestrutura física as normas de acessibilidade</v>
      </c>
      <c r="D10" s="51" t="str">
        <f>'Planilha de Gestão de Riscos'!E13</f>
        <v>Atraso no Projeto</v>
      </c>
      <c r="E10" s="1" t="str">
        <f>IF('Planilha de Gestão de Riscos'!L13=0,"",'Planilha de Gestão de Riscos'!L13)</f>
        <v>Risco Alto</v>
      </c>
      <c r="F10" s="51" t="str">
        <f>'Planilha de Gestão de Riscos'!T13</f>
        <v>Dimensonar/alocar quantidade suficiente de profissionais necessários ao desenvolvimento do projeto(arquitetos) para a realização de levantamento das condições de acessibilidade das edificações, elaboração de projetos de adequação. Há possibilidade de contratação de elaboração de projetos com a fiscalização da UFPA.  Alocação de recursos para adequação;</v>
      </c>
      <c r="G10" s="51" t="str">
        <f>'Planilha de Gestão de Riscos'!U13</f>
        <v>DIESF</v>
      </c>
      <c r="H10" s="62">
        <f>'Planilha de Gestão de Riscos'!V13</f>
        <v>45992</v>
      </c>
    </row>
    <row r="11" spans="2:8" s="4" customFormat="1" ht="225" x14ac:dyDescent="0.25">
      <c r="B11" s="51">
        <v>5</v>
      </c>
      <c r="C11" s="1" t="str">
        <f>'Planilha de Gestão de Riscos'!C14</f>
        <v>Projeto de adequação da Infraestrura predial de prevenção e combate a incêndio da UFPA</v>
      </c>
      <c r="D11" s="51" t="str">
        <f>'Planilha de Gestão de Riscos'!E14</f>
        <v>Atraso do Projeto</v>
      </c>
      <c r="E11" s="1" t="str">
        <f>IF('Planilha de Gestão de Riscos'!L14=0,"",'Planilha de Gestão de Riscos'!L14)</f>
        <v>Risco Alto</v>
      </c>
      <c r="F11" s="51" t="str">
        <f>'Planilha de Gestão de Riscos'!T14</f>
        <v>Dimensonar/alocar quantidade suficiente de profissionais necessários ao desenvolvimento do projeto(arquitetos, engenheiros que podem atuar na realização de projetos de prevenção de combate a incêndio), uma alternativa é contratação de elaboração de Projetos com a fiscalização da UFPA, mesmo assim é necessário encaminar as outras etapas do projeto como tramite no corpo de bombeiros e criação/capacitação de brigadas contra incêndio, renovação dos licenciamentos , acompanhamento da validade de extintores.Há necessidade de  alocação   de recursos para as adequaçoes requeridas.</v>
      </c>
      <c r="G11" s="51" t="str">
        <f>'Planilha de Gestão de Riscos'!U14</f>
        <v>DIESF</v>
      </c>
      <c r="H11" s="62">
        <f>'Planilha de Gestão de Riscos'!V14</f>
        <v>45992</v>
      </c>
    </row>
    <row r="12" spans="2:8" s="4" customFormat="1" ht="74.25" customHeight="1" x14ac:dyDescent="0.25">
      <c r="B12" s="51">
        <v>6</v>
      </c>
      <c r="C12" s="1" t="str">
        <f>'Planilha de Gestão de Riscos'!C15</f>
        <v>Melhoria do Processo de Manutenção Predial</v>
      </c>
      <c r="D12" s="51" t="str">
        <f>'Planilha de Gestão de Riscos'!E15</f>
        <v>Aumento do número de Manutenções Emergências</v>
      </c>
      <c r="E12" s="1" t="str">
        <f>IF('Planilha de Gestão de Riscos'!L15=0,"",'Planilha de Gestão de Riscos'!L15)</f>
        <v>Risco Médio</v>
      </c>
      <c r="F12" s="51" t="str">
        <f>'Planilha de Gestão de Riscos'!T15</f>
        <v>Monitorar o risco.</v>
      </c>
      <c r="G12" s="51" t="str">
        <f>'Planilha de Gestão de Riscos'!U15</f>
        <v>DIESF</v>
      </c>
      <c r="H12" s="51" t="str">
        <f>'Planilha de Gestão de Riscos'!V15</f>
        <v>Contínuo</v>
      </c>
    </row>
    <row r="13" spans="2:8" s="4" customFormat="1" ht="74.25" customHeight="1" x14ac:dyDescent="0.25">
      <c r="B13" s="51">
        <v>7</v>
      </c>
      <c r="C13" s="1" t="str">
        <f>'Planilha de Gestão de Riscos'!C16</f>
        <v>ProSegurança</v>
      </c>
      <c r="D13" s="51" t="str">
        <f>'Planilha de Gestão de Riscos'!E16</f>
        <v>Descontinuidade do serviço</v>
      </c>
      <c r="E13" s="1" t="str">
        <f>IF('Planilha de Gestão de Riscos'!L16=0,"",'Planilha de Gestão de Riscos'!L16)</f>
        <v>Risco Médio</v>
      </c>
      <c r="F13" s="51" t="str">
        <f>'Planilha de Gestão de Riscos'!T16</f>
        <v>Monitorar o risco.</v>
      </c>
      <c r="G13" s="51" t="str">
        <f>'Planilha de Gestão de Riscos'!U16</f>
        <v>DISEG</v>
      </c>
      <c r="H13" s="51" t="str">
        <f>'Planilha de Gestão de Riscos'!V16</f>
        <v>Contínuo</v>
      </c>
    </row>
    <row r="14" spans="2:8" s="4" customFormat="1" ht="75" customHeight="1" x14ac:dyDescent="0.25">
      <c r="B14" s="51">
        <v>8</v>
      </c>
      <c r="C14" s="1" t="str">
        <f>'Planilha de Gestão de Riscos'!C17</f>
        <v>ProSegurança</v>
      </c>
      <c r="D14" s="51" t="str">
        <f>'Planilha de Gestão de Riscos'!E17</f>
        <v>Áreas não cobertas pelo serviço</v>
      </c>
      <c r="E14" s="1" t="str">
        <f>IF('Planilha de Gestão de Riscos'!L17=0,"",'Planilha de Gestão de Riscos'!L17)</f>
        <v>Risco Médio</v>
      </c>
      <c r="F14" s="51" t="str">
        <f>'Planilha de Gestão de Riscos'!T17</f>
        <v>Monitorar o risco.</v>
      </c>
      <c r="G14" s="51" t="str">
        <f>'Planilha de Gestão de Riscos'!U17</f>
        <v>DISEG</v>
      </c>
      <c r="H14" s="51" t="str">
        <f>'Planilha de Gestão de Riscos'!V17</f>
        <v>Continuo</v>
      </c>
    </row>
    <row r="15" spans="2:8" ht="55.5" customHeight="1" x14ac:dyDescent="0.25">
      <c r="B15" s="51">
        <v>9</v>
      </c>
      <c r="C15" s="1" t="str">
        <f>'Planilha de Gestão de Riscos'!C18</f>
        <v>Melhoria do Asseio/Conservação</v>
      </c>
      <c r="D15" s="51" t="str">
        <f>'Planilha de Gestão de Riscos'!E18</f>
        <v>Descontinuidade do serviço</v>
      </c>
      <c r="E15" s="1" t="str">
        <f>IF('Planilha de Gestão de Riscos'!L18=0,"",'Planilha de Gestão de Riscos'!L18)</f>
        <v>Risco Médio</v>
      </c>
      <c r="F15" s="51" t="str">
        <f>'Planilha de Gestão de Riscos'!T18</f>
        <v>Monitorar o risco.</v>
      </c>
      <c r="G15" s="51" t="str">
        <f>'Planilha de Gestão de Riscos'!U18</f>
        <v>DINFRA</v>
      </c>
      <c r="H15" s="51" t="str">
        <f>'Planilha de Gestão de Riscos'!V18</f>
        <v>Contínuo</v>
      </c>
    </row>
    <row r="16" spans="2:8" ht="25.5" customHeight="1" x14ac:dyDescent="0.25">
      <c r="B16" s="51">
        <v>10</v>
      </c>
      <c r="C16" s="1" t="str">
        <f>'Planilha de Gestão de Riscos'!C19</f>
        <v>Melhoria do Asseio/Conservação</v>
      </c>
      <c r="D16" s="51" t="str">
        <f>'Planilha de Gestão de Riscos'!E19</f>
        <v>Áreas não cobertas pelo serviço</v>
      </c>
      <c r="E16" s="1" t="str">
        <f>IF('Planilha de Gestão de Riscos'!L19=0,"",'Planilha de Gestão de Riscos'!L19)</f>
        <v>Risco Médio</v>
      </c>
      <c r="F16" s="51" t="str">
        <f>'Planilha de Gestão de Riscos'!T19</f>
        <v>Monitorar o risco.</v>
      </c>
      <c r="G16" s="51" t="str">
        <f>'Planilha de Gestão de Riscos'!U19</f>
        <v>DINFRA</v>
      </c>
      <c r="H16" s="51" t="str">
        <f>'Planilha de Gestão de Riscos'!V19</f>
        <v>Contínuo</v>
      </c>
    </row>
    <row r="17" spans="2:8" ht="30" x14ac:dyDescent="0.25">
      <c r="B17" s="51">
        <v>11</v>
      </c>
      <c r="C17" s="1" t="str">
        <f>'Planilha de Gestão de Riscos'!C20</f>
        <v>Melhoria do Processo de Pavimentação Asfáltica</v>
      </c>
      <c r="D17" s="51" t="str">
        <f>'Planilha de Gestão de Riscos'!E20</f>
        <v xml:space="preserve">Áreas sem /com acesso
difícil </v>
      </c>
      <c r="E17" s="1" t="str">
        <f>IF('Planilha de Gestão de Riscos'!L20=0,"",'Planilha de Gestão de Riscos'!L20)</f>
        <v>Risco Médio</v>
      </c>
      <c r="F17" s="51" t="str">
        <f>'Planilha de Gestão de Riscos'!T20</f>
        <v>Monitorar o risco.</v>
      </c>
      <c r="G17" s="51" t="str">
        <f>'Planilha de Gestão de Riscos'!U20</f>
        <v>DINFRA</v>
      </c>
      <c r="H17" s="51" t="str">
        <f>'Planilha de Gestão de Riscos'!V20</f>
        <v>Contínuo</v>
      </c>
    </row>
  </sheetData>
  <mergeCells count="9">
    <mergeCell ref="B2:C2"/>
    <mergeCell ref="B3:C3"/>
    <mergeCell ref="G5:G6"/>
    <mergeCell ref="H5:H6"/>
    <mergeCell ref="F5:F6"/>
    <mergeCell ref="B5:B6"/>
    <mergeCell ref="C5:C6"/>
    <mergeCell ref="D5:D6"/>
    <mergeCell ref="E5:E6"/>
  </mergeCells>
  <conditionalFormatting sqref="E7:E17">
    <cfRule type="cellIs" dxfId="13" priority="11" operator="equal">
      <formula>"Risco Baixo"</formula>
    </cfRule>
    <cfRule type="cellIs" dxfId="12" priority="12" operator="equal">
      <formula>"Risco Médio"</formula>
    </cfRule>
    <cfRule type="cellIs" dxfId="11" priority="13" operator="equal">
      <formula>"Risco Alto"</formula>
    </cfRule>
    <cfRule type="cellIs" dxfId="10" priority="14" operator="equal">
      <formula>"Risco Extremo"</formula>
    </cfRule>
  </conditionalFormatting>
  <conditionalFormatting sqref="E7:E17">
    <cfRule type="cellIs" dxfId="9" priority="6" operator="equal">
      <formula>""</formula>
    </cfRule>
    <cfRule type="cellIs" dxfId="8" priority="7" operator="equal">
      <formula>"Risco Baixo"</formula>
    </cfRule>
    <cfRule type="cellIs" dxfId="7" priority="8" operator="equal">
      <formula>"Risco Médio"</formula>
    </cfRule>
    <cfRule type="cellIs" dxfId="6" priority="9" operator="equal">
      <formula>"Risco Alto"</formula>
    </cfRule>
    <cfRule type="cellIs" dxfId="5" priority="10" operator="equal">
      <formula>"Risco Extremo"</formula>
    </cfRule>
  </conditionalFormatting>
  <conditionalFormatting sqref="E7:E17">
    <cfRule type="cellIs" dxfId="4" priority="1" operator="equal">
      <formula>""</formula>
    </cfRule>
    <cfRule type="cellIs" dxfId="3" priority="2" operator="equal">
      <formula>"Risco Baixo"</formula>
    </cfRule>
    <cfRule type="cellIs" dxfId="2" priority="3" operator="equal">
      <formula>"Risco Médio"</formula>
    </cfRule>
    <cfRule type="cellIs" dxfId="1" priority="4" operator="equal">
      <formula>"Risco Alto"</formula>
    </cfRule>
    <cfRule type="cellIs" dxfId="0" priority="5" operator="equal">
      <formula>"Risco Extremo"</formula>
    </cfRule>
  </conditionalFormatting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2023-11-08T16:00:12Z</dcterms:modified>
</cp:coreProperties>
</file>